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9215" windowHeight="6330" tabRatio="821" activeTab="2"/>
  </bookViews>
  <sheets>
    <sheet name="Quality Information" sheetId="51" r:id="rId1"/>
    <sheet name="Summary" sheetId="49" r:id="rId2"/>
    <sheet name="Detail Sheet" sheetId="13" r:id="rId3"/>
    <sheet name="Benefit Chart" sheetId="14" r:id="rId4"/>
    <sheet name="Project Distribution Chart" sheetId="40" r:id="rId5"/>
    <sheet name="Proj Distrib Chart per Service" sheetId="42" r:id="rId6"/>
    <sheet name="Cumulative Capex" sheetId="44" r:id="rId7"/>
    <sheet name="Cumulative Cost chart data" sheetId="43" r:id="rId8"/>
    <sheet name="example Cumulative Cost data" sheetId="50" r:id="rId9"/>
    <sheet name="cost benefit band data" sheetId="33" state="hidden" r:id="rId10"/>
    <sheet name="Conversion Tables" sheetId="11" state="hidden" r:id="rId11"/>
    <sheet name="Weighting Scale" sheetId="12" state="hidden" r:id="rId12"/>
  </sheets>
  <externalReferences>
    <externalReference r:id="rId13"/>
    <externalReference r:id="rId14"/>
    <externalReference r:id="rId1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9" hidden="1">'cost benefit band data'!$A$6:$M$6</definedName>
    <definedName name="_xlnm._FilterDatabase" localSheetId="2" hidden="1">'Detail Sheet'!$A$11:$XDN$125</definedName>
    <definedName name="_xlnm._FilterDatabase" localSheetId="1" hidden="1">Summary!$A$4:$N$4</definedName>
    <definedName name="BaseYear">[1]Summary!$C$7</definedName>
    <definedName name="Category1" localSheetId="8">#REF!</definedName>
    <definedName name="Category1">#REF!</definedName>
    <definedName name="Category2" localSheetId="8">#REF!</definedName>
    <definedName name="Category2">#REF!</definedName>
    <definedName name="Category3" localSheetId="8">#REF!</definedName>
    <definedName name="Category3">#REF!</definedName>
    <definedName name="Category4" localSheetId="8">#REF!</definedName>
    <definedName name="Category4">#REF!</definedName>
    <definedName name="DiscountRate">[1]Summary!$C$8</definedName>
    <definedName name="Drivers">'[2]Rating Scales'!$M$6:$M$17</definedName>
    <definedName name="Extent_Rating" localSheetId="8">'[3]Rating Scales'!#REF!</definedName>
    <definedName name="Extent_Rating">'[3]Rating Scales'!#REF!</definedName>
    <definedName name="Extent_Ratings">'[2]Rating Scales'!$H$6:$I$10</definedName>
    <definedName name="Extent_Scale">'[2]Rating Scales'!$H$6:$H$10</definedName>
    <definedName name="Likelihood_Ratings">'[2]Rating Scales'!$J$6:$K$10</definedName>
    <definedName name="Likelihood_Scale">'[2]Rating Scales'!$J$6:$J$10</definedName>
    <definedName name="Max_Point">'Weighting Scale'!$D$6</definedName>
    <definedName name="Need_Owners">'[2]Rating Scales'!$M$23:$M$29</definedName>
    <definedName name="Pal_Workbook_GUID" hidden="1">"ZSQYUPYWIUQ1T7W87RPY5EB1"</definedName>
    <definedName name="_xlnm.Print_Area" localSheetId="2">'Detail Sheet'!$AV$4:$BR$13</definedName>
    <definedName name="_xlnm.Print_Area" localSheetId="1">Summary!$A$5:$N$89</definedName>
    <definedName name="_xlnm.Print_Titles" localSheetId="1">Summary!$4:$4</definedName>
    <definedName name="RateHigh" localSheetId="8">#REF!</definedName>
    <definedName name="RateHigh">#REF!</definedName>
    <definedName name="RateLow" localSheetId="8">#REF!</definedName>
    <definedName name="RateLow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ot_Cause">'[2]Rating Scales'!$R$6:$R$37</definedName>
    <definedName name="Severity_Ratings">'[2]Rating Scales'!$A$6:$G$10</definedName>
    <definedName name="Severity_Scale">'[2]Rating Scales'!$A$6:$A$10</definedName>
  </definedNames>
  <calcPr calcId="145621"/>
</workbook>
</file>

<file path=xl/calcChain.xml><?xml version="1.0" encoding="utf-8"?>
<calcChain xmlns="http://schemas.openxmlformats.org/spreadsheetml/2006/main">
  <c r="N89" i="49" l="1"/>
  <c r="M89" i="49"/>
  <c r="L89" i="49"/>
  <c r="K89" i="49"/>
  <c r="I89" i="49"/>
  <c r="H89" i="49"/>
  <c r="G89" i="49"/>
  <c r="F89" i="49"/>
  <c r="E89" i="49"/>
  <c r="D89" i="49"/>
  <c r="C89" i="49"/>
  <c r="B89" i="49"/>
  <c r="A89" i="49"/>
  <c r="N88" i="49"/>
  <c r="M88" i="49"/>
  <c r="L88" i="49"/>
  <c r="K88" i="49"/>
  <c r="I88" i="49"/>
  <c r="H88" i="49"/>
  <c r="G88" i="49"/>
  <c r="F88" i="49"/>
  <c r="E88" i="49"/>
  <c r="D88" i="49"/>
  <c r="C88" i="49"/>
  <c r="B88" i="49"/>
  <c r="A88" i="49"/>
  <c r="N87" i="49"/>
  <c r="M87" i="49"/>
  <c r="L87" i="49"/>
  <c r="K87" i="49"/>
  <c r="I87" i="49"/>
  <c r="H87" i="49"/>
  <c r="G87" i="49"/>
  <c r="F87" i="49"/>
  <c r="E87" i="49"/>
  <c r="D87" i="49"/>
  <c r="C87" i="49"/>
  <c r="B87" i="49"/>
  <c r="A87" i="49"/>
  <c r="N86" i="49"/>
  <c r="M86" i="49"/>
  <c r="L86" i="49"/>
  <c r="K86" i="49"/>
  <c r="I86" i="49"/>
  <c r="H86" i="49"/>
  <c r="G86" i="49"/>
  <c r="F86" i="49"/>
  <c r="E86" i="49"/>
  <c r="D86" i="49"/>
  <c r="C86" i="49"/>
  <c r="B86" i="49"/>
  <c r="A86" i="49"/>
  <c r="N85" i="49"/>
  <c r="M85" i="49"/>
  <c r="L85" i="49"/>
  <c r="K85" i="49"/>
  <c r="I85" i="49"/>
  <c r="H85" i="49"/>
  <c r="G85" i="49"/>
  <c r="F85" i="49"/>
  <c r="E85" i="49"/>
  <c r="D85" i="49"/>
  <c r="C85" i="49"/>
  <c r="B85" i="49"/>
  <c r="A85" i="49"/>
  <c r="N84" i="49"/>
  <c r="M84" i="49"/>
  <c r="L84" i="49"/>
  <c r="K84" i="49"/>
  <c r="I84" i="49"/>
  <c r="H84" i="49"/>
  <c r="G84" i="49"/>
  <c r="F84" i="49"/>
  <c r="E84" i="49"/>
  <c r="D84" i="49"/>
  <c r="C84" i="49"/>
  <c r="B84" i="49"/>
  <c r="A84" i="49"/>
  <c r="N83" i="49"/>
  <c r="M83" i="49"/>
  <c r="L83" i="49"/>
  <c r="K83" i="49"/>
  <c r="I83" i="49"/>
  <c r="H83" i="49"/>
  <c r="G83" i="49"/>
  <c r="F83" i="49"/>
  <c r="E83" i="49"/>
  <c r="D83" i="49"/>
  <c r="C83" i="49"/>
  <c r="B83" i="49"/>
  <c r="A83" i="49"/>
  <c r="N82" i="49"/>
  <c r="M82" i="49"/>
  <c r="L82" i="49"/>
  <c r="K82" i="49"/>
  <c r="I82" i="49"/>
  <c r="H82" i="49"/>
  <c r="G82" i="49"/>
  <c r="F82" i="49"/>
  <c r="E82" i="49"/>
  <c r="D82" i="49"/>
  <c r="C82" i="49"/>
  <c r="B82" i="49"/>
  <c r="A82" i="49"/>
  <c r="N81" i="49"/>
  <c r="M81" i="49"/>
  <c r="L81" i="49"/>
  <c r="K81" i="49"/>
  <c r="I81" i="49"/>
  <c r="H81" i="49"/>
  <c r="G81" i="49"/>
  <c r="F81" i="49"/>
  <c r="E81" i="49"/>
  <c r="D81" i="49"/>
  <c r="C81" i="49"/>
  <c r="B81" i="49"/>
  <c r="A81" i="49"/>
  <c r="N80" i="49"/>
  <c r="M80" i="49"/>
  <c r="L80" i="49"/>
  <c r="K80" i="49"/>
  <c r="I80" i="49"/>
  <c r="H80" i="49"/>
  <c r="G80" i="49"/>
  <c r="F80" i="49"/>
  <c r="E80" i="49"/>
  <c r="D80" i="49"/>
  <c r="C80" i="49"/>
  <c r="B80" i="49"/>
  <c r="A80" i="49"/>
  <c r="N79" i="49"/>
  <c r="M79" i="49"/>
  <c r="L79" i="49"/>
  <c r="K79" i="49"/>
  <c r="I79" i="49"/>
  <c r="H79" i="49"/>
  <c r="G79" i="49"/>
  <c r="F79" i="49"/>
  <c r="E79" i="49"/>
  <c r="D79" i="49"/>
  <c r="C79" i="49"/>
  <c r="B79" i="49"/>
  <c r="A79" i="49"/>
  <c r="N78" i="49"/>
  <c r="M78" i="49"/>
  <c r="L78" i="49"/>
  <c r="K78" i="49"/>
  <c r="I78" i="49"/>
  <c r="H78" i="49"/>
  <c r="G78" i="49"/>
  <c r="F78" i="49"/>
  <c r="E78" i="49"/>
  <c r="D78" i="49"/>
  <c r="C78" i="49"/>
  <c r="B78" i="49"/>
  <c r="A78" i="49"/>
  <c r="N77" i="49"/>
  <c r="M77" i="49"/>
  <c r="L77" i="49"/>
  <c r="K77" i="49"/>
  <c r="I77" i="49"/>
  <c r="H77" i="49"/>
  <c r="G77" i="49"/>
  <c r="F77" i="49"/>
  <c r="E77" i="49"/>
  <c r="D77" i="49"/>
  <c r="C77" i="49"/>
  <c r="B77" i="49"/>
  <c r="A77" i="49"/>
  <c r="N76" i="49"/>
  <c r="M76" i="49"/>
  <c r="L76" i="49"/>
  <c r="K76" i="49"/>
  <c r="I76" i="49"/>
  <c r="H76" i="49"/>
  <c r="G76" i="49"/>
  <c r="F76" i="49"/>
  <c r="E76" i="49"/>
  <c r="D76" i="49"/>
  <c r="C76" i="49"/>
  <c r="B76" i="49"/>
  <c r="A76" i="49"/>
  <c r="N75" i="49"/>
  <c r="M75" i="49"/>
  <c r="L75" i="49"/>
  <c r="K75" i="49"/>
  <c r="I75" i="49"/>
  <c r="H75" i="49"/>
  <c r="G75" i="49"/>
  <c r="F75" i="49"/>
  <c r="E75" i="49"/>
  <c r="D75" i="49"/>
  <c r="C75" i="49"/>
  <c r="B75" i="49"/>
  <c r="A75" i="49"/>
  <c r="N74" i="49"/>
  <c r="M74" i="49"/>
  <c r="L74" i="49"/>
  <c r="K74" i="49"/>
  <c r="I74" i="49"/>
  <c r="H74" i="49"/>
  <c r="G74" i="49"/>
  <c r="F74" i="49"/>
  <c r="E74" i="49"/>
  <c r="D74" i="49"/>
  <c r="C74" i="49"/>
  <c r="B74" i="49"/>
  <c r="A74" i="49"/>
  <c r="N73" i="49"/>
  <c r="M73" i="49"/>
  <c r="L73" i="49"/>
  <c r="K73" i="49"/>
  <c r="I73" i="49"/>
  <c r="H73" i="49"/>
  <c r="G73" i="49"/>
  <c r="F73" i="49"/>
  <c r="E73" i="49"/>
  <c r="D73" i="49"/>
  <c r="C73" i="49"/>
  <c r="B73" i="49"/>
  <c r="A73" i="49"/>
  <c r="N72" i="49"/>
  <c r="M72" i="49"/>
  <c r="L72" i="49"/>
  <c r="K72" i="49"/>
  <c r="I72" i="49"/>
  <c r="H72" i="49"/>
  <c r="G72" i="49"/>
  <c r="F72" i="49"/>
  <c r="E72" i="49"/>
  <c r="D72" i="49"/>
  <c r="C72" i="49"/>
  <c r="B72" i="49"/>
  <c r="A72" i="49"/>
  <c r="N71" i="49"/>
  <c r="M71" i="49"/>
  <c r="L71" i="49"/>
  <c r="K71" i="49"/>
  <c r="I71" i="49"/>
  <c r="H71" i="49"/>
  <c r="G71" i="49"/>
  <c r="F71" i="49"/>
  <c r="E71" i="49"/>
  <c r="D71" i="49"/>
  <c r="C71" i="49"/>
  <c r="B71" i="49"/>
  <c r="A71" i="49"/>
  <c r="N70" i="49"/>
  <c r="M70" i="49"/>
  <c r="L70" i="49"/>
  <c r="K70" i="49"/>
  <c r="I70" i="49"/>
  <c r="H70" i="49"/>
  <c r="G70" i="49"/>
  <c r="F70" i="49"/>
  <c r="E70" i="49"/>
  <c r="D70" i="49"/>
  <c r="C70" i="49"/>
  <c r="B70" i="49"/>
  <c r="A70" i="49"/>
  <c r="N69" i="49"/>
  <c r="M69" i="49"/>
  <c r="L69" i="49"/>
  <c r="K69" i="49"/>
  <c r="I69" i="49"/>
  <c r="H69" i="49"/>
  <c r="G69" i="49"/>
  <c r="F69" i="49"/>
  <c r="E69" i="49"/>
  <c r="D69" i="49"/>
  <c r="C69" i="49"/>
  <c r="B69" i="49"/>
  <c r="A69" i="49"/>
  <c r="N68" i="49"/>
  <c r="M68" i="49"/>
  <c r="L68" i="49"/>
  <c r="K68" i="49"/>
  <c r="I68" i="49"/>
  <c r="H68" i="49"/>
  <c r="G68" i="49"/>
  <c r="F68" i="49"/>
  <c r="E68" i="49"/>
  <c r="D68" i="49"/>
  <c r="C68" i="49"/>
  <c r="B68" i="49"/>
  <c r="A68" i="49"/>
  <c r="N67" i="49"/>
  <c r="M67" i="49"/>
  <c r="L67" i="49"/>
  <c r="K67" i="49"/>
  <c r="I67" i="49"/>
  <c r="H67" i="49"/>
  <c r="G67" i="49"/>
  <c r="F67" i="49"/>
  <c r="E67" i="49"/>
  <c r="D67" i="49"/>
  <c r="C67" i="49"/>
  <c r="B67" i="49"/>
  <c r="A67" i="49"/>
  <c r="N66" i="49"/>
  <c r="M66" i="49"/>
  <c r="L66" i="49"/>
  <c r="K66" i="49"/>
  <c r="I66" i="49"/>
  <c r="H66" i="49"/>
  <c r="G66" i="49"/>
  <c r="F66" i="49"/>
  <c r="E66" i="49"/>
  <c r="D66" i="49"/>
  <c r="C66" i="49"/>
  <c r="B66" i="49"/>
  <c r="A66" i="49"/>
  <c r="N65" i="49"/>
  <c r="M65" i="49"/>
  <c r="L65" i="49"/>
  <c r="K65" i="49"/>
  <c r="I65" i="49"/>
  <c r="H65" i="49"/>
  <c r="G65" i="49"/>
  <c r="F65" i="49"/>
  <c r="E65" i="49"/>
  <c r="D65" i="49"/>
  <c r="C65" i="49"/>
  <c r="B65" i="49"/>
  <c r="A65" i="49"/>
  <c r="N64" i="49"/>
  <c r="M64" i="49"/>
  <c r="L64" i="49"/>
  <c r="K64" i="49"/>
  <c r="I64" i="49"/>
  <c r="H64" i="49"/>
  <c r="G64" i="49"/>
  <c r="F64" i="49"/>
  <c r="E64" i="49"/>
  <c r="D64" i="49"/>
  <c r="C64" i="49"/>
  <c r="B64" i="49"/>
  <c r="A64" i="49"/>
  <c r="N63" i="49"/>
  <c r="M63" i="49"/>
  <c r="L63" i="49"/>
  <c r="K63" i="49"/>
  <c r="I63" i="49"/>
  <c r="H63" i="49"/>
  <c r="G63" i="49"/>
  <c r="F63" i="49"/>
  <c r="E63" i="49"/>
  <c r="D63" i="49"/>
  <c r="C63" i="49"/>
  <c r="B63" i="49"/>
  <c r="A63" i="49"/>
  <c r="N62" i="49"/>
  <c r="M62" i="49"/>
  <c r="L62" i="49"/>
  <c r="K62" i="49"/>
  <c r="I62" i="49"/>
  <c r="H62" i="49"/>
  <c r="G62" i="49"/>
  <c r="F62" i="49"/>
  <c r="E62" i="49"/>
  <c r="D62" i="49"/>
  <c r="C62" i="49"/>
  <c r="B62" i="49"/>
  <c r="A62" i="49"/>
  <c r="N61" i="49"/>
  <c r="M61" i="49"/>
  <c r="L61" i="49"/>
  <c r="K61" i="49"/>
  <c r="I61" i="49"/>
  <c r="H61" i="49"/>
  <c r="G61" i="49"/>
  <c r="F61" i="49"/>
  <c r="E61" i="49"/>
  <c r="D61" i="49"/>
  <c r="C61" i="49"/>
  <c r="B61" i="49"/>
  <c r="A61" i="49"/>
  <c r="N60" i="49"/>
  <c r="M60" i="49"/>
  <c r="L60" i="49"/>
  <c r="K60" i="49"/>
  <c r="I60" i="49"/>
  <c r="H60" i="49"/>
  <c r="G60" i="49"/>
  <c r="F60" i="49"/>
  <c r="E60" i="49"/>
  <c r="D60" i="49"/>
  <c r="C60" i="49"/>
  <c r="B60" i="49"/>
  <c r="A60" i="49"/>
  <c r="N59" i="49"/>
  <c r="M59" i="49"/>
  <c r="L59" i="49"/>
  <c r="K59" i="49"/>
  <c r="I59" i="49"/>
  <c r="H59" i="49"/>
  <c r="G59" i="49"/>
  <c r="F59" i="49"/>
  <c r="E59" i="49"/>
  <c r="D59" i="49"/>
  <c r="C59" i="49"/>
  <c r="B59" i="49"/>
  <c r="A59" i="49"/>
  <c r="N58" i="49"/>
  <c r="M58" i="49"/>
  <c r="L58" i="49"/>
  <c r="K58" i="49"/>
  <c r="I58" i="49"/>
  <c r="H58" i="49"/>
  <c r="G58" i="49"/>
  <c r="F58" i="49"/>
  <c r="E58" i="49"/>
  <c r="D58" i="49"/>
  <c r="C58" i="49"/>
  <c r="B58" i="49"/>
  <c r="A58" i="49"/>
  <c r="N57" i="49"/>
  <c r="M57" i="49"/>
  <c r="L57" i="49"/>
  <c r="K57" i="49"/>
  <c r="I57" i="49"/>
  <c r="H57" i="49"/>
  <c r="G57" i="49"/>
  <c r="F57" i="49"/>
  <c r="E57" i="49"/>
  <c r="D57" i="49"/>
  <c r="C57" i="49"/>
  <c r="B57" i="49"/>
  <c r="A57" i="49"/>
  <c r="N56" i="49"/>
  <c r="M56" i="49"/>
  <c r="L56" i="49"/>
  <c r="K56" i="49"/>
  <c r="I56" i="49"/>
  <c r="H56" i="49"/>
  <c r="G56" i="49"/>
  <c r="F56" i="49"/>
  <c r="E56" i="49"/>
  <c r="D56" i="49"/>
  <c r="C56" i="49"/>
  <c r="B56" i="49"/>
  <c r="A56" i="49"/>
  <c r="N55" i="49"/>
  <c r="M55" i="49"/>
  <c r="L55" i="49"/>
  <c r="K55" i="49"/>
  <c r="I55" i="49"/>
  <c r="H55" i="49"/>
  <c r="G55" i="49"/>
  <c r="F55" i="49"/>
  <c r="E55" i="49"/>
  <c r="D55" i="49"/>
  <c r="C55" i="49"/>
  <c r="B55" i="49"/>
  <c r="A55" i="49"/>
  <c r="N54" i="49"/>
  <c r="M54" i="49"/>
  <c r="L54" i="49"/>
  <c r="K54" i="49"/>
  <c r="I54" i="49"/>
  <c r="H54" i="49"/>
  <c r="G54" i="49"/>
  <c r="F54" i="49"/>
  <c r="E54" i="49"/>
  <c r="D54" i="49"/>
  <c r="C54" i="49"/>
  <c r="B54" i="49"/>
  <c r="A54" i="49"/>
  <c r="N53" i="49"/>
  <c r="M53" i="49"/>
  <c r="L53" i="49"/>
  <c r="K53" i="49"/>
  <c r="I53" i="49"/>
  <c r="H53" i="49"/>
  <c r="G53" i="49"/>
  <c r="F53" i="49"/>
  <c r="E53" i="49"/>
  <c r="D53" i="49"/>
  <c r="C53" i="49"/>
  <c r="B53" i="49"/>
  <c r="A53" i="49"/>
  <c r="N52" i="49"/>
  <c r="M52" i="49"/>
  <c r="L52" i="49"/>
  <c r="K52" i="49"/>
  <c r="I52" i="49"/>
  <c r="H52" i="49"/>
  <c r="G52" i="49"/>
  <c r="F52" i="49"/>
  <c r="E52" i="49"/>
  <c r="D52" i="49"/>
  <c r="C52" i="49"/>
  <c r="B52" i="49"/>
  <c r="A52" i="49"/>
  <c r="N51" i="49"/>
  <c r="M51" i="49"/>
  <c r="L51" i="49"/>
  <c r="K51" i="49"/>
  <c r="I51" i="49"/>
  <c r="H51" i="49"/>
  <c r="G51" i="49"/>
  <c r="F51" i="49"/>
  <c r="E51" i="49"/>
  <c r="D51" i="49"/>
  <c r="C51" i="49"/>
  <c r="B51" i="49"/>
  <c r="A51" i="49"/>
  <c r="N50" i="49"/>
  <c r="M50" i="49"/>
  <c r="L50" i="49"/>
  <c r="K50" i="49"/>
  <c r="I50" i="49"/>
  <c r="H50" i="49"/>
  <c r="G50" i="49"/>
  <c r="F50" i="49"/>
  <c r="E50" i="49"/>
  <c r="D50" i="49"/>
  <c r="C50" i="49"/>
  <c r="B50" i="49"/>
  <c r="A50" i="49"/>
  <c r="N49" i="49"/>
  <c r="M49" i="49"/>
  <c r="L49" i="49"/>
  <c r="K49" i="49"/>
  <c r="I49" i="49"/>
  <c r="H49" i="49"/>
  <c r="G49" i="49"/>
  <c r="F49" i="49"/>
  <c r="E49" i="49"/>
  <c r="D49" i="49"/>
  <c r="C49" i="49"/>
  <c r="B49" i="49"/>
  <c r="A49" i="49"/>
  <c r="N48" i="49"/>
  <c r="M48" i="49"/>
  <c r="L48" i="49"/>
  <c r="K48" i="49"/>
  <c r="I48" i="49"/>
  <c r="H48" i="49"/>
  <c r="G48" i="49"/>
  <c r="F48" i="49"/>
  <c r="E48" i="49"/>
  <c r="D48" i="49"/>
  <c r="C48" i="49"/>
  <c r="B48" i="49"/>
  <c r="A48" i="49"/>
  <c r="N47" i="49"/>
  <c r="M47" i="49"/>
  <c r="L47" i="49"/>
  <c r="K47" i="49"/>
  <c r="I47" i="49"/>
  <c r="H47" i="49"/>
  <c r="G47" i="49"/>
  <c r="F47" i="49"/>
  <c r="E47" i="49"/>
  <c r="D47" i="49"/>
  <c r="C47" i="49"/>
  <c r="B47" i="49"/>
  <c r="A47" i="49"/>
  <c r="N46" i="49"/>
  <c r="M46" i="49"/>
  <c r="L46" i="49"/>
  <c r="K46" i="49"/>
  <c r="I46" i="49"/>
  <c r="H46" i="49"/>
  <c r="G46" i="49"/>
  <c r="F46" i="49"/>
  <c r="E46" i="49"/>
  <c r="D46" i="49"/>
  <c r="C46" i="49"/>
  <c r="B46" i="49"/>
  <c r="A46" i="49"/>
  <c r="N45" i="49"/>
  <c r="M45" i="49"/>
  <c r="L45" i="49"/>
  <c r="K45" i="49"/>
  <c r="I45" i="49"/>
  <c r="H45" i="49"/>
  <c r="G45" i="49"/>
  <c r="F45" i="49"/>
  <c r="E45" i="49"/>
  <c r="D45" i="49"/>
  <c r="C45" i="49"/>
  <c r="B45" i="49"/>
  <c r="A45" i="49"/>
  <c r="N44" i="49"/>
  <c r="M44" i="49"/>
  <c r="L44" i="49"/>
  <c r="K44" i="49"/>
  <c r="I44" i="49"/>
  <c r="H44" i="49"/>
  <c r="G44" i="49"/>
  <c r="F44" i="49"/>
  <c r="E44" i="49"/>
  <c r="D44" i="49"/>
  <c r="C44" i="49"/>
  <c r="B44" i="49"/>
  <c r="A44" i="49"/>
  <c r="N43" i="49"/>
  <c r="M43" i="49"/>
  <c r="L43" i="49"/>
  <c r="K43" i="49"/>
  <c r="I43" i="49"/>
  <c r="H43" i="49"/>
  <c r="G43" i="49"/>
  <c r="F43" i="49"/>
  <c r="E43" i="49"/>
  <c r="D43" i="49"/>
  <c r="C43" i="49"/>
  <c r="B43" i="49"/>
  <c r="A43" i="49"/>
  <c r="N42" i="49"/>
  <c r="M42" i="49"/>
  <c r="L42" i="49"/>
  <c r="K42" i="49"/>
  <c r="I42" i="49"/>
  <c r="H42" i="49"/>
  <c r="G42" i="49"/>
  <c r="F42" i="49"/>
  <c r="E42" i="49"/>
  <c r="D42" i="49"/>
  <c r="C42" i="49"/>
  <c r="B42" i="49"/>
  <c r="A42" i="49"/>
  <c r="N41" i="49"/>
  <c r="M41" i="49"/>
  <c r="L41" i="49"/>
  <c r="K41" i="49"/>
  <c r="I41" i="49"/>
  <c r="H41" i="49"/>
  <c r="G41" i="49"/>
  <c r="F41" i="49"/>
  <c r="E41" i="49"/>
  <c r="D41" i="49"/>
  <c r="C41" i="49"/>
  <c r="B41" i="49"/>
  <c r="A41" i="49"/>
  <c r="N40" i="49"/>
  <c r="M40" i="49"/>
  <c r="L40" i="49"/>
  <c r="K40" i="49"/>
  <c r="I40" i="49"/>
  <c r="H40" i="49"/>
  <c r="G40" i="49"/>
  <c r="F40" i="49"/>
  <c r="E40" i="49"/>
  <c r="D40" i="49"/>
  <c r="C40" i="49"/>
  <c r="B40" i="49"/>
  <c r="A40" i="49"/>
  <c r="N39" i="49"/>
  <c r="M39" i="49"/>
  <c r="L39" i="49"/>
  <c r="K39" i="49"/>
  <c r="I39" i="49"/>
  <c r="H39" i="49"/>
  <c r="G39" i="49"/>
  <c r="F39" i="49"/>
  <c r="E39" i="49"/>
  <c r="D39" i="49"/>
  <c r="C39" i="49"/>
  <c r="B39" i="49"/>
  <c r="A39" i="49"/>
  <c r="N38" i="49"/>
  <c r="M38" i="49"/>
  <c r="L38" i="49"/>
  <c r="K38" i="49"/>
  <c r="I38" i="49"/>
  <c r="H38" i="49"/>
  <c r="G38" i="49"/>
  <c r="F38" i="49"/>
  <c r="E38" i="49"/>
  <c r="D38" i="49"/>
  <c r="C38" i="49"/>
  <c r="B38" i="49"/>
  <c r="A38" i="49"/>
  <c r="N37" i="49"/>
  <c r="M37" i="49"/>
  <c r="L37" i="49"/>
  <c r="K37" i="49"/>
  <c r="I37" i="49"/>
  <c r="H37" i="49"/>
  <c r="G37" i="49"/>
  <c r="F37" i="49"/>
  <c r="E37" i="49"/>
  <c r="D37" i="49"/>
  <c r="C37" i="49"/>
  <c r="B37" i="49"/>
  <c r="A37" i="49"/>
  <c r="N36" i="49"/>
  <c r="M36" i="49"/>
  <c r="L36" i="49"/>
  <c r="K36" i="49"/>
  <c r="I36" i="49"/>
  <c r="H36" i="49"/>
  <c r="G36" i="49"/>
  <c r="F36" i="49"/>
  <c r="E36" i="49"/>
  <c r="D36" i="49"/>
  <c r="C36" i="49"/>
  <c r="B36" i="49"/>
  <c r="A36" i="49"/>
  <c r="N35" i="49"/>
  <c r="M35" i="49"/>
  <c r="L35" i="49"/>
  <c r="K35" i="49"/>
  <c r="I35" i="49"/>
  <c r="H35" i="49"/>
  <c r="G35" i="49"/>
  <c r="F35" i="49"/>
  <c r="E35" i="49"/>
  <c r="D35" i="49"/>
  <c r="C35" i="49"/>
  <c r="B35" i="49"/>
  <c r="A35" i="49"/>
  <c r="N34" i="49"/>
  <c r="M34" i="49"/>
  <c r="L34" i="49"/>
  <c r="K34" i="49"/>
  <c r="I34" i="49"/>
  <c r="H34" i="49"/>
  <c r="G34" i="49"/>
  <c r="F34" i="49"/>
  <c r="E34" i="49"/>
  <c r="D34" i="49"/>
  <c r="C34" i="49"/>
  <c r="B34" i="49"/>
  <c r="A34" i="49"/>
  <c r="N33" i="49"/>
  <c r="M33" i="49"/>
  <c r="L33" i="49"/>
  <c r="K33" i="49"/>
  <c r="I33" i="49"/>
  <c r="H33" i="49"/>
  <c r="G33" i="49"/>
  <c r="F33" i="49"/>
  <c r="E33" i="49"/>
  <c r="D33" i="49"/>
  <c r="C33" i="49"/>
  <c r="B33" i="49"/>
  <c r="A33" i="49"/>
  <c r="N32" i="49"/>
  <c r="M32" i="49"/>
  <c r="L32" i="49"/>
  <c r="K32" i="49"/>
  <c r="I32" i="49"/>
  <c r="H32" i="49"/>
  <c r="G32" i="49"/>
  <c r="F32" i="49"/>
  <c r="E32" i="49"/>
  <c r="D32" i="49"/>
  <c r="C32" i="49"/>
  <c r="B32" i="49"/>
  <c r="A32" i="49"/>
  <c r="N31" i="49"/>
  <c r="M31" i="49"/>
  <c r="L31" i="49"/>
  <c r="K31" i="49"/>
  <c r="I31" i="49"/>
  <c r="H31" i="49"/>
  <c r="G31" i="49"/>
  <c r="F31" i="49"/>
  <c r="E31" i="49"/>
  <c r="D31" i="49"/>
  <c r="C31" i="49"/>
  <c r="B31" i="49"/>
  <c r="A31" i="49"/>
  <c r="N30" i="49"/>
  <c r="M30" i="49"/>
  <c r="L30" i="49"/>
  <c r="K30" i="49"/>
  <c r="I30" i="49"/>
  <c r="H30" i="49"/>
  <c r="G30" i="49"/>
  <c r="F30" i="49"/>
  <c r="E30" i="49"/>
  <c r="D30" i="49"/>
  <c r="C30" i="49"/>
  <c r="B30" i="49"/>
  <c r="A30" i="49"/>
  <c r="N29" i="49"/>
  <c r="M29" i="49"/>
  <c r="L29" i="49"/>
  <c r="K29" i="49"/>
  <c r="I29" i="49"/>
  <c r="H29" i="49"/>
  <c r="G29" i="49"/>
  <c r="F29" i="49"/>
  <c r="E29" i="49"/>
  <c r="D29" i="49"/>
  <c r="C29" i="49"/>
  <c r="B29" i="49"/>
  <c r="A29" i="49"/>
  <c r="N28" i="49"/>
  <c r="M28" i="49"/>
  <c r="L28" i="49"/>
  <c r="K28" i="49"/>
  <c r="I28" i="49"/>
  <c r="H28" i="49"/>
  <c r="G28" i="49"/>
  <c r="F28" i="49"/>
  <c r="E28" i="49"/>
  <c r="D28" i="49"/>
  <c r="C28" i="49"/>
  <c r="B28" i="49"/>
  <c r="A28" i="49"/>
  <c r="N27" i="49"/>
  <c r="M27" i="49"/>
  <c r="L27" i="49"/>
  <c r="K27" i="49"/>
  <c r="I27" i="49"/>
  <c r="H27" i="49"/>
  <c r="G27" i="49"/>
  <c r="F27" i="49"/>
  <c r="E27" i="49"/>
  <c r="D27" i="49"/>
  <c r="C27" i="49"/>
  <c r="B27" i="49"/>
  <c r="A27" i="49"/>
  <c r="N26" i="49"/>
  <c r="M26" i="49"/>
  <c r="L26" i="49"/>
  <c r="K26" i="49"/>
  <c r="I26" i="49"/>
  <c r="H26" i="49"/>
  <c r="G26" i="49"/>
  <c r="F26" i="49"/>
  <c r="E26" i="49"/>
  <c r="D26" i="49"/>
  <c r="C26" i="49"/>
  <c r="B26" i="49"/>
  <c r="A26" i="49"/>
  <c r="N25" i="49"/>
  <c r="M25" i="49"/>
  <c r="L25" i="49"/>
  <c r="K25" i="49"/>
  <c r="I25" i="49"/>
  <c r="H25" i="49"/>
  <c r="G25" i="49"/>
  <c r="F25" i="49"/>
  <c r="E25" i="49"/>
  <c r="D25" i="49"/>
  <c r="C25" i="49"/>
  <c r="B25" i="49"/>
  <c r="A25" i="49"/>
  <c r="N24" i="49"/>
  <c r="M24" i="49"/>
  <c r="L24" i="49"/>
  <c r="K24" i="49"/>
  <c r="I24" i="49"/>
  <c r="H24" i="49"/>
  <c r="G24" i="49"/>
  <c r="F24" i="49"/>
  <c r="E24" i="49"/>
  <c r="D24" i="49"/>
  <c r="C24" i="49"/>
  <c r="B24" i="49"/>
  <c r="A24" i="49"/>
  <c r="N23" i="49"/>
  <c r="M23" i="49"/>
  <c r="L23" i="49"/>
  <c r="K23" i="49"/>
  <c r="I23" i="49"/>
  <c r="H23" i="49"/>
  <c r="G23" i="49"/>
  <c r="F23" i="49"/>
  <c r="E23" i="49"/>
  <c r="D23" i="49"/>
  <c r="C23" i="49"/>
  <c r="B23" i="49"/>
  <c r="A23" i="49"/>
  <c r="N22" i="49"/>
  <c r="M22" i="49"/>
  <c r="L22" i="49"/>
  <c r="K22" i="49"/>
  <c r="I22" i="49"/>
  <c r="H22" i="49"/>
  <c r="G22" i="49"/>
  <c r="F22" i="49"/>
  <c r="E22" i="49"/>
  <c r="D22" i="49"/>
  <c r="C22" i="49"/>
  <c r="B22" i="49"/>
  <c r="A22" i="49"/>
  <c r="N21" i="49"/>
  <c r="M21" i="49"/>
  <c r="L21" i="49"/>
  <c r="K21" i="49"/>
  <c r="I21" i="49"/>
  <c r="H21" i="49"/>
  <c r="G21" i="49"/>
  <c r="F21" i="49"/>
  <c r="E21" i="49"/>
  <c r="D21" i="49"/>
  <c r="C21" i="49"/>
  <c r="B21" i="49"/>
  <c r="A21" i="49"/>
  <c r="N20" i="49"/>
  <c r="M20" i="49"/>
  <c r="L20" i="49"/>
  <c r="K20" i="49"/>
  <c r="I20" i="49"/>
  <c r="H20" i="49"/>
  <c r="G20" i="49"/>
  <c r="F20" i="49"/>
  <c r="E20" i="49"/>
  <c r="D20" i="49"/>
  <c r="C20" i="49"/>
  <c r="B20" i="49"/>
  <c r="A20" i="49"/>
  <c r="N19" i="49"/>
  <c r="M19" i="49"/>
  <c r="L19" i="49"/>
  <c r="K19" i="49"/>
  <c r="I19" i="49"/>
  <c r="H19" i="49"/>
  <c r="G19" i="49"/>
  <c r="F19" i="49"/>
  <c r="E19" i="49"/>
  <c r="D19" i="49"/>
  <c r="C19" i="49"/>
  <c r="B19" i="49"/>
  <c r="A19" i="49"/>
  <c r="N18" i="49"/>
  <c r="M18" i="49"/>
  <c r="L18" i="49"/>
  <c r="K18" i="49"/>
  <c r="I18" i="49"/>
  <c r="H18" i="49"/>
  <c r="G18" i="49"/>
  <c r="F18" i="49"/>
  <c r="E18" i="49"/>
  <c r="D18" i="49"/>
  <c r="C18" i="49"/>
  <c r="B18" i="49"/>
  <c r="A18" i="49"/>
  <c r="N17" i="49"/>
  <c r="M17" i="49"/>
  <c r="L17" i="49"/>
  <c r="K17" i="49"/>
  <c r="I17" i="49"/>
  <c r="H17" i="49"/>
  <c r="G17" i="49"/>
  <c r="F17" i="49"/>
  <c r="E17" i="49"/>
  <c r="D17" i="49"/>
  <c r="C17" i="49"/>
  <c r="B17" i="49"/>
  <c r="A17" i="49"/>
  <c r="N16" i="49"/>
  <c r="M16" i="49"/>
  <c r="L16" i="49"/>
  <c r="K16" i="49"/>
  <c r="I16" i="49"/>
  <c r="H16" i="49"/>
  <c r="G16" i="49"/>
  <c r="F16" i="49"/>
  <c r="E16" i="49"/>
  <c r="D16" i="49"/>
  <c r="C16" i="49"/>
  <c r="B16" i="49"/>
  <c r="A16" i="49"/>
  <c r="N15" i="49"/>
  <c r="M15" i="49"/>
  <c r="L15" i="49"/>
  <c r="K15" i="49"/>
  <c r="I15" i="49"/>
  <c r="H15" i="49"/>
  <c r="G15" i="49"/>
  <c r="F15" i="49"/>
  <c r="E15" i="49"/>
  <c r="D15" i="49"/>
  <c r="C15" i="49"/>
  <c r="B15" i="49"/>
  <c r="A15" i="49"/>
  <c r="N14" i="49"/>
  <c r="M14" i="49"/>
  <c r="L14" i="49"/>
  <c r="K14" i="49"/>
  <c r="I14" i="49"/>
  <c r="H14" i="49"/>
  <c r="G14" i="49"/>
  <c r="F14" i="49"/>
  <c r="E14" i="49"/>
  <c r="D14" i="49"/>
  <c r="C14" i="49"/>
  <c r="B14" i="49"/>
  <c r="A14" i="49"/>
  <c r="N13" i="49"/>
  <c r="M13" i="49"/>
  <c r="L13" i="49"/>
  <c r="K13" i="49"/>
  <c r="G13" i="49"/>
  <c r="F13" i="49"/>
  <c r="E13" i="49"/>
  <c r="D13" i="49"/>
  <c r="C13" i="49"/>
  <c r="B13" i="49"/>
  <c r="A13" i="49"/>
  <c r="N12" i="49"/>
  <c r="M12" i="49"/>
  <c r="L12" i="49"/>
  <c r="K12" i="49"/>
  <c r="I12" i="49"/>
  <c r="H12" i="49"/>
  <c r="G12" i="49"/>
  <c r="F12" i="49"/>
  <c r="E12" i="49"/>
  <c r="D12" i="49"/>
  <c r="C12" i="49"/>
  <c r="B12" i="49"/>
  <c r="A12" i="49"/>
  <c r="N11" i="49"/>
  <c r="M11" i="49"/>
  <c r="L11" i="49"/>
  <c r="K11" i="49"/>
  <c r="I11" i="49"/>
  <c r="H11" i="49"/>
  <c r="G11" i="49"/>
  <c r="F11" i="49"/>
  <c r="E11" i="49"/>
  <c r="D11" i="49"/>
  <c r="C11" i="49"/>
  <c r="B11" i="49"/>
  <c r="A11" i="49"/>
  <c r="N10" i="49"/>
  <c r="M10" i="49"/>
  <c r="L10" i="49"/>
  <c r="K10" i="49"/>
  <c r="I10" i="49"/>
  <c r="H10" i="49"/>
  <c r="G10" i="49"/>
  <c r="F10" i="49"/>
  <c r="E10" i="49"/>
  <c r="D10" i="49"/>
  <c r="C10" i="49"/>
  <c r="B10" i="49"/>
  <c r="A10" i="49"/>
  <c r="N9" i="49"/>
  <c r="M9" i="49"/>
  <c r="L9" i="49"/>
  <c r="K9" i="49"/>
  <c r="I9" i="49"/>
  <c r="H9" i="49"/>
  <c r="G9" i="49"/>
  <c r="F9" i="49"/>
  <c r="E9" i="49"/>
  <c r="D9" i="49"/>
  <c r="C9" i="49"/>
  <c r="B9" i="49"/>
  <c r="A9" i="49"/>
  <c r="N8" i="49"/>
  <c r="M8" i="49"/>
  <c r="L8" i="49"/>
  <c r="K8" i="49"/>
  <c r="I8" i="49"/>
  <c r="H8" i="49"/>
  <c r="G8" i="49"/>
  <c r="F8" i="49"/>
  <c r="E8" i="49"/>
  <c r="D8" i="49"/>
  <c r="C8" i="49"/>
  <c r="B8" i="49"/>
  <c r="A8" i="49"/>
  <c r="N7" i="49"/>
  <c r="M7" i="49"/>
  <c r="L7" i="49"/>
  <c r="K7" i="49"/>
  <c r="I7" i="49"/>
  <c r="H7" i="49"/>
  <c r="G7" i="49"/>
  <c r="F7" i="49"/>
  <c r="E7" i="49"/>
  <c r="D7" i="49"/>
  <c r="C7" i="49"/>
  <c r="B7" i="49"/>
  <c r="A7" i="49"/>
  <c r="N6" i="49"/>
  <c r="M6" i="49"/>
  <c r="L6" i="49"/>
  <c r="K6" i="49"/>
  <c r="I6" i="49"/>
  <c r="H6" i="49"/>
  <c r="G6" i="49"/>
  <c r="F6" i="49"/>
  <c r="E6" i="49"/>
  <c r="D6" i="49"/>
  <c r="C6" i="49"/>
  <c r="B6" i="49"/>
  <c r="A6" i="49"/>
  <c r="K5" i="49"/>
  <c r="K12" i="13" l="1"/>
  <c r="AV125" i="13" l="1"/>
  <c r="AV124" i="13"/>
  <c r="AV123" i="13"/>
  <c r="AV122" i="13"/>
  <c r="AV121" i="13"/>
  <c r="AV120" i="13"/>
  <c r="AV119" i="13"/>
  <c r="AV118" i="13"/>
  <c r="AV117" i="13"/>
  <c r="AV116" i="13"/>
  <c r="AV115" i="13"/>
  <c r="AV114" i="13"/>
  <c r="AV113" i="13"/>
  <c r="AV112" i="13"/>
  <c r="AV111" i="13"/>
  <c r="AV110" i="13"/>
  <c r="AV109" i="13"/>
  <c r="AV108" i="13"/>
  <c r="AV107" i="13"/>
  <c r="AV106" i="13"/>
  <c r="AV105" i="13"/>
  <c r="AV104" i="13"/>
  <c r="AV103" i="13"/>
  <c r="AV102" i="13"/>
  <c r="AV101" i="13"/>
  <c r="AV100" i="13"/>
  <c r="AV99" i="13"/>
  <c r="AV98" i="13"/>
  <c r="AV97" i="13"/>
  <c r="AV96" i="13"/>
  <c r="AV95" i="13"/>
  <c r="AV94" i="13"/>
  <c r="AV93" i="13"/>
  <c r="AV92" i="13"/>
  <c r="AV91" i="13"/>
  <c r="AV90" i="13"/>
  <c r="AV89" i="13"/>
  <c r="AV88" i="13"/>
  <c r="AV87" i="13"/>
  <c r="AV86" i="13"/>
  <c r="AV85" i="13"/>
  <c r="AV84" i="13"/>
  <c r="AV83" i="13"/>
  <c r="AV82" i="13"/>
  <c r="AV81" i="13"/>
  <c r="AV80" i="13"/>
  <c r="AV79" i="13"/>
  <c r="AV78" i="13"/>
  <c r="AV77" i="13"/>
  <c r="AV76" i="13"/>
  <c r="AV75" i="13"/>
  <c r="AV74" i="13"/>
  <c r="AV73" i="13"/>
  <c r="AV72" i="13"/>
  <c r="AV71" i="13"/>
  <c r="AV70" i="13"/>
  <c r="AV69" i="13"/>
  <c r="AV68" i="13"/>
  <c r="AV67" i="13"/>
  <c r="AV66" i="13"/>
  <c r="AV65" i="13"/>
  <c r="AV64" i="13"/>
  <c r="AV63" i="13"/>
  <c r="AV62" i="13"/>
  <c r="AV61" i="13"/>
  <c r="AV60" i="13"/>
  <c r="AV59" i="13"/>
  <c r="AV58" i="13"/>
  <c r="AV57" i="13"/>
  <c r="AV56" i="13"/>
  <c r="AV55" i="13"/>
  <c r="AV54" i="13"/>
  <c r="AV53" i="13"/>
  <c r="AV52" i="13"/>
  <c r="AV51" i="13"/>
  <c r="AV50" i="13"/>
  <c r="AV49" i="13"/>
  <c r="AV48" i="13"/>
  <c r="AV47" i="13"/>
  <c r="AV46" i="13"/>
  <c r="AV45" i="13"/>
  <c r="AV44" i="13"/>
  <c r="AV43" i="13"/>
  <c r="AV42" i="13"/>
  <c r="AV41" i="13"/>
  <c r="AV40" i="13"/>
  <c r="AV39" i="13"/>
  <c r="AV38" i="13"/>
  <c r="AV37" i="13"/>
  <c r="AV36" i="13"/>
  <c r="AV35" i="13"/>
  <c r="AV34" i="13"/>
  <c r="AV33" i="13"/>
  <c r="AV32" i="13"/>
  <c r="AV31" i="13"/>
  <c r="AV30" i="13"/>
  <c r="AV29" i="13"/>
  <c r="AV28" i="13"/>
  <c r="AV27" i="13"/>
  <c r="AV26" i="13"/>
  <c r="AV25" i="13"/>
  <c r="AV24" i="13"/>
  <c r="AV23" i="13"/>
  <c r="AV22" i="13"/>
  <c r="AV21" i="13"/>
  <c r="AV20" i="13"/>
  <c r="I13" i="49" s="1"/>
  <c r="AV19" i="13"/>
  <c r="AV18" i="13"/>
  <c r="AV17" i="13"/>
  <c r="AV16" i="13"/>
  <c r="AV15" i="13"/>
  <c r="AV14" i="13"/>
  <c r="AV13" i="13"/>
  <c r="BH13" i="13" l="1"/>
  <c r="BH125" i="13"/>
  <c r="BH124" i="13"/>
  <c r="BH123" i="13"/>
  <c r="BH122" i="13"/>
  <c r="BH121" i="13"/>
  <c r="BH120" i="13"/>
  <c r="BH119" i="13"/>
  <c r="BH118" i="13"/>
  <c r="BH117" i="13"/>
  <c r="BH116" i="13"/>
  <c r="BH115" i="13"/>
  <c r="BH114" i="13"/>
  <c r="BH113" i="13"/>
  <c r="BH112" i="13"/>
  <c r="BH111" i="13"/>
  <c r="BH110" i="13"/>
  <c r="BH109" i="13"/>
  <c r="BH108" i="13"/>
  <c r="BH107" i="13"/>
  <c r="BH106" i="13"/>
  <c r="BH105" i="13"/>
  <c r="BH104" i="13"/>
  <c r="BH103" i="13"/>
  <c r="BH102" i="13"/>
  <c r="BH101" i="13"/>
  <c r="BH100" i="13"/>
  <c r="BH99" i="13"/>
  <c r="BH98" i="13"/>
  <c r="BH97" i="13"/>
  <c r="BH96" i="13"/>
  <c r="BH95" i="13"/>
  <c r="BH94" i="13"/>
  <c r="BH93" i="13"/>
  <c r="BH92" i="13"/>
  <c r="BH91" i="13"/>
  <c r="BH90" i="13"/>
  <c r="BH89" i="13"/>
  <c r="BH88" i="13"/>
  <c r="BH87" i="13"/>
  <c r="BH86" i="13"/>
  <c r="BH85" i="13"/>
  <c r="BH84" i="13"/>
  <c r="BH83" i="13"/>
  <c r="BH82" i="13"/>
  <c r="BH81" i="13"/>
  <c r="BH80" i="13"/>
  <c r="BH79" i="13"/>
  <c r="BH78" i="13"/>
  <c r="BH77" i="13"/>
  <c r="BH76" i="13"/>
  <c r="BH75" i="13"/>
  <c r="BH74" i="13"/>
  <c r="BH73" i="13"/>
  <c r="BH72" i="13"/>
  <c r="BH71" i="13"/>
  <c r="BH70" i="13"/>
  <c r="BH69" i="13"/>
  <c r="BH68" i="13"/>
  <c r="BH67" i="13"/>
  <c r="BH66" i="13"/>
  <c r="BH65" i="13"/>
  <c r="BH64" i="13"/>
  <c r="BH63" i="13"/>
  <c r="BH62" i="13"/>
  <c r="BH61" i="13"/>
  <c r="BH60" i="13"/>
  <c r="BH59" i="13"/>
  <c r="BH58" i="13"/>
  <c r="BH57" i="13"/>
  <c r="BH56" i="13"/>
  <c r="BH55" i="13"/>
  <c r="BH54" i="13"/>
  <c r="BH53" i="13"/>
  <c r="BH52" i="13"/>
  <c r="BH51" i="13"/>
  <c r="BH50" i="13"/>
  <c r="BH49" i="13"/>
  <c r="BH48" i="13"/>
  <c r="BH47" i="13"/>
  <c r="BH46" i="13"/>
  <c r="BH45" i="13"/>
  <c r="BH44" i="13"/>
  <c r="BH43" i="13"/>
  <c r="BH42" i="13"/>
  <c r="BH41" i="13"/>
  <c r="BH40" i="13"/>
  <c r="BH39" i="13"/>
  <c r="BH38" i="13"/>
  <c r="BH37" i="13"/>
  <c r="BH36" i="13"/>
  <c r="BH35" i="13"/>
  <c r="BH34" i="13"/>
  <c r="BH33" i="13"/>
  <c r="BH32" i="13"/>
  <c r="BH31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2" i="13"/>
  <c r="K125" i="13" l="1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AV12" i="13"/>
  <c r="BA17" i="13" l="1"/>
  <c r="K4" i="49" l="1"/>
  <c r="U21" i="50" l="1"/>
  <c r="U20" i="50"/>
  <c r="O19" i="50"/>
  <c r="U18" i="50"/>
  <c r="M17" i="50"/>
  <c r="U16" i="50"/>
  <c r="K15" i="50"/>
  <c r="V14" i="50"/>
  <c r="V16" i="50" s="1"/>
  <c r="V18" i="50" s="1"/>
  <c r="V20" i="50" s="1"/>
  <c r="V21" i="50" s="1"/>
  <c r="U14" i="50"/>
  <c r="I13" i="50"/>
  <c r="V12" i="50"/>
  <c r="U12" i="50"/>
  <c r="S12" i="50"/>
  <c r="S13" i="50" s="1"/>
  <c r="S14" i="50" s="1"/>
  <c r="S15" i="50" s="1"/>
  <c r="S16" i="50" s="1"/>
  <c r="S17" i="50" s="1"/>
  <c r="S18" i="50" s="1"/>
  <c r="S19" i="50" s="1"/>
  <c r="S20" i="50" s="1"/>
  <c r="S21" i="50" s="1"/>
  <c r="F11" i="50"/>
  <c r="E11" i="50"/>
  <c r="D11" i="50"/>
  <c r="C11" i="50"/>
  <c r="O19" i="43" l="1"/>
  <c r="M17" i="43"/>
  <c r="K15" i="43"/>
  <c r="U18" i="43"/>
  <c r="I13" i="43"/>
  <c r="S13" i="43" s="1"/>
  <c r="S14" i="43" s="1"/>
  <c r="S15" i="43" s="1"/>
  <c r="S16" i="43" s="1"/>
  <c r="S17" i="43" s="1"/>
  <c r="S12" i="43"/>
  <c r="U21" i="43"/>
  <c r="U20" i="43"/>
  <c r="U16" i="43"/>
  <c r="U14" i="43"/>
  <c r="U12" i="43"/>
  <c r="V12" i="43" s="1"/>
  <c r="F11" i="43"/>
  <c r="D11" i="43"/>
  <c r="V14" i="43" l="1"/>
  <c r="AV11" i="13"/>
  <c r="BG10" i="13"/>
  <c r="BG9" i="13" s="1"/>
  <c r="BF10" i="13"/>
  <c r="BF9" i="13" s="1"/>
  <c r="BE10" i="13"/>
  <c r="BE9" i="13" s="1"/>
  <c r="BD10" i="13"/>
  <c r="BD9" i="13" s="1"/>
  <c r="BC10" i="13"/>
  <c r="BC9" i="13" s="1"/>
  <c r="V16" i="43" l="1"/>
  <c r="V18" i="43" s="1"/>
  <c r="V20" i="43" s="1"/>
  <c r="V21" i="43" s="1"/>
  <c r="BP125" i="13"/>
  <c r="BA125" i="13"/>
  <c r="AY125" i="13"/>
  <c r="BP124" i="13"/>
  <c r="BA124" i="13"/>
  <c r="AW124" i="13"/>
  <c r="BP123" i="13"/>
  <c r="BA123" i="13"/>
  <c r="AY123" i="13"/>
  <c r="BP122" i="13"/>
  <c r="BA122" i="13"/>
  <c r="AW122" i="13"/>
  <c r="BP121" i="13"/>
  <c r="BA121" i="13"/>
  <c r="AY121" i="13"/>
  <c r="BP120" i="13"/>
  <c r="BA120" i="13"/>
  <c r="AW120" i="13"/>
  <c r="BP119" i="13"/>
  <c r="BA119" i="13"/>
  <c r="AY119" i="13"/>
  <c r="BP118" i="13"/>
  <c r="BA118" i="13"/>
  <c r="AW118" i="13"/>
  <c r="BP117" i="13"/>
  <c r="BA117" i="13"/>
  <c r="AY117" i="13"/>
  <c r="BP116" i="13"/>
  <c r="BA116" i="13"/>
  <c r="AW116" i="13"/>
  <c r="BP115" i="13"/>
  <c r="BA115" i="13"/>
  <c r="AY115" i="13"/>
  <c r="BP114" i="13"/>
  <c r="BA114" i="13"/>
  <c r="AW114" i="13"/>
  <c r="BP113" i="13"/>
  <c r="BA113" i="13"/>
  <c r="AY113" i="13"/>
  <c r="BP112" i="13"/>
  <c r="BA112" i="13"/>
  <c r="AW112" i="13"/>
  <c r="BP111" i="13"/>
  <c r="BA111" i="13"/>
  <c r="AY111" i="13"/>
  <c r="BP110" i="13"/>
  <c r="BA110" i="13"/>
  <c r="AW110" i="13"/>
  <c r="BP109" i="13"/>
  <c r="BA109" i="13"/>
  <c r="AY109" i="13"/>
  <c r="BP108" i="13"/>
  <c r="BA108" i="13"/>
  <c r="AW108" i="13"/>
  <c r="BP107" i="13"/>
  <c r="BA107" i="13"/>
  <c r="AY107" i="13"/>
  <c r="BP106" i="13"/>
  <c r="BA106" i="13"/>
  <c r="BP105" i="13"/>
  <c r="BA105" i="13"/>
  <c r="AY105" i="13"/>
  <c r="BP104" i="13"/>
  <c r="BA104" i="13"/>
  <c r="AW104" i="13"/>
  <c r="BP103" i="13"/>
  <c r="BA103" i="13"/>
  <c r="AY103" i="13"/>
  <c r="BP102" i="13"/>
  <c r="BA102" i="13"/>
  <c r="BP101" i="13"/>
  <c r="BA101" i="13"/>
  <c r="AY101" i="13"/>
  <c r="BP100" i="13"/>
  <c r="BA100" i="13"/>
  <c r="AW100" i="13"/>
  <c r="BP99" i="13"/>
  <c r="BA99" i="13"/>
  <c r="BP98" i="13"/>
  <c r="BA98" i="13"/>
  <c r="BP97" i="13"/>
  <c r="BA97" i="13"/>
  <c r="BP96" i="13"/>
  <c r="BA96" i="13"/>
  <c r="BP95" i="13"/>
  <c r="BA95" i="13"/>
  <c r="BP94" i="13"/>
  <c r="BA94" i="13"/>
  <c r="BP93" i="13"/>
  <c r="BA93" i="13"/>
  <c r="BP92" i="13"/>
  <c r="BA92" i="13"/>
  <c r="BP91" i="13"/>
  <c r="BA91" i="13"/>
  <c r="D5" i="49"/>
  <c r="AW94" i="13" l="1"/>
  <c r="J87" i="49" s="1"/>
  <c r="R100" i="50"/>
  <c r="AY91" i="13"/>
  <c r="R97" i="50"/>
  <c r="AY99" i="13"/>
  <c r="R105" i="50"/>
  <c r="AW98" i="13"/>
  <c r="R104" i="50"/>
  <c r="AY95" i="13"/>
  <c r="R101" i="50"/>
  <c r="AW92" i="13"/>
  <c r="J85" i="49" s="1"/>
  <c r="R98" i="50"/>
  <c r="AW96" i="13"/>
  <c r="J89" i="49" s="1"/>
  <c r="R102" i="50"/>
  <c r="AY93" i="13"/>
  <c r="R99" i="50"/>
  <c r="AY97" i="13"/>
  <c r="R106" i="50"/>
  <c r="R103" i="50"/>
  <c r="AW121" i="13"/>
  <c r="AW95" i="13"/>
  <c r="J88" i="49" s="1"/>
  <c r="AY116" i="13"/>
  <c r="AW119" i="13"/>
  <c r="AW111" i="13"/>
  <c r="AW91" i="13"/>
  <c r="J84" i="49" s="1"/>
  <c r="AY104" i="13"/>
  <c r="AW99" i="13"/>
  <c r="AW109" i="13"/>
  <c r="AY94" i="13"/>
  <c r="AW115" i="13"/>
  <c r="AY124" i="13"/>
  <c r="AY92" i="13"/>
  <c r="AY100" i="13"/>
  <c r="AW103" i="13"/>
  <c r="AW105" i="13"/>
  <c r="AY108" i="13"/>
  <c r="AW113" i="13"/>
  <c r="AW123" i="13"/>
  <c r="AW93" i="13"/>
  <c r="J86" i="49" s="1"/>
  <c r="AW97" i="13"/>
  <c r="AW101" i="13"/>
  <c r="AW107" i="13"/>
  <c r="AY112" i="13"/>
  <c r="AW117" i="13"/>
  <c r="AY122" i="13"/>
  <c r="AW125" i="13"/>
  <c r="AY98" i="13"/>
  <c r="AW102" i="13"/>
  <c r="AY102" i="13"/>
  <c r="AY96" i="13"/>
  <c r="AW106" i="13"/>
  <c r="AY106" i="13"/>
  <c r="AY110" i="13"/>
  <c r="AY118" i="13"/>
  <c r="AY114" i="13"/>
  <c r="AY120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32" i="13"/>
  <c r="R96" i="50" l="1"/>
  <c r="R95" i="50"/>
  <c r="R94" i="50"/>
  <c r="R93" i="50"/>
  <c r="R92" i="50"/>
  <c r="R91" i="50"/>
  <c r="R90" i="50"/>
  <c r="R89" i="50"/>
  <c r="R88" i="50"/>
  <c r="R87" i="50"/>
  <c r="R86" i="50"/>
  <c r="R85" i="50"/>
  <c r="R82" i="50"/>
  <c r="R81" i="50"/>
  <c r="R78" i="50"/>
  <c r="R77" i="50"/>
  <c r="R74" i="50"/>
  <c r="R73" i="50"/>
  <c r="R70" i="50"/>
  <c r="R69" i="50"/>
  <c r="R66" i="50"/>
  <c r="R65" i="50"/>
  <c r="R62" i="50"/>
  <c r="R61" i="50"/>
  <c r="R58" i="50"/>
  <c r="R57" i="50"/>
  <c r="R54" i="50"/>
  <c r="R53" i="50"/>
  <c r="R50" i="50"/>
  <c r="R49" i="50"/>
  <c r="R46" i="50"/>
  <c r="R45" i="50"/>
  <c r="R42" i="50"/>
  <c r="R41" i="50"/>
  <c r="R38" i="50"/>
  <c r="R39" i="50" l="1"/>
  <c r="R43" i="50"/>
  <c r="R47" i="50"/>
  <c r="R51" i="50"/>
  <c r="R55" i="50"/>
  <c r="R59" i="50"/>
  <c r="R63" i="50"/>
  <c r="R67" i="50"/>
  <c r="R71" i="50"/>
  <c r="R75" i="50"/>
  <c r="R79" i="50"/>
  <c r="R83" i="50"/>
  <c r="R40" i="50"/>
  <c r="R44" i="50"/>
  <c r="R48" i="50"/>
  <c r="R52" i="50"/>
  <c r="R56" i="50"/>
  <c r="R60" i="50"/>
  <c r="R64" i="50"/>
  <c r="R68" i="50"/>
  <c r="R72" i="50"/>
  <c r="R76" i="50"/>
  <c r="R80" i="50"/>
  <c r="R84" i="50"/>
  <c r="EL125" i="13"/>
  <c r="EK125" i="13"/>
  <c r="EJ125" i="13"/>
  <c r="EI125" i="13"/>
  <c r="EH125" i="13"/>
  <c r="EG125" i="13"/>
  <c r="EC125" i="13"/>
  <c r="DY125" i="13"/>
  <c r="DU125" i="13"/>
  <c r="DQ125" i="13"/>
  <c r="DM125" i="13"/>
  <c r="DI125" i="13"/>
  <c r="DE125" i="13"/>
  <c r="CZ125" i="13"/>
  <c r="CY125" i="13"/>
  <c r="CT125" i="13"/>
  <c r="CS125" i="13"/>
  <c r="CN125" i="13"/>
  <c r="CM125" i="13"/>
  <c r="EL124" i="13"/>
  <c r="EK124" i="13"/>
  <c r="EJ124" i="13"/>
  <c r="EI124" i="13"/>
  <c r="EH124" i="13"/>
  <c r="EG124" i="13"/>
  <c r="EC124" i="13"/>
  <c r="DY124" i="13"/>
  <c r="DU124" i="13"/>
  <c r="DQ124" i="13"/>
  <c r="DM124" i="13"/>
  <c r="DI124" i="13"/>
  <c r="DE124" i="13"/>
  <c r="CZ124" i="13"/>
  <c r="CY124" i="13"/>
  <c r="CT124" i="13"/>
  <c r="CS124" i="13"/>
  <c r="CN124" i="13"/>
  <c r="CM124" i="13"/>
  <c r="EL123" i="13"/>
  <c r="EK123" i="13"/>
  <c r="EJ123" i="13"/>
  <c r="EI123" i="13"/>
  <c r="EH123" i="13"/>
  <c r="EG123" i="13"/>
  <c r="EC123" i="13"/>
  <c r="DY123" i="13"/>
  <c r="DU123" i="13"/>
  <c r="DQ123" i="13"/>
  <c r="DM123" i="13"/>
  <c r="DI123" i="13"/>
  <c r="DE123" i="13"/>
  <c r="CZ123" i="13"/>
  <c r="CY123" i="13"/>
  <c r="CT123" i="13"/>
  <c r="CS123" i="13"/>
  <c r="CN123" i="13"/>
  <c r="CM123" i="13"/>
  <c r="EL122" i="13"/>
  <c r="EK122" i="13"/>
  <c r="EJ122" i="13"/>
  <c r="EI122" i="13"/>
  <c r="EH122" i="13"/>
  <c r="EG122" i="13"/>
  <c r="EC122" i="13"/>
  <c r="DY122" i="13"/>
  <c r="DU122" i="13"/>
  <c r="DQ122" i="13"/>
  <c r="DM122" i="13"/>
  <c r="DI122" i="13"/>
  <c r="DE122" i="13"/>
  <c r="CZ122" i="13"/>
  <c r="CY122" i="13"/>
  <c r="CT122" i="13"/>
  <c r="CS122" i="13"/>
  <c r="CN122" i="13"/>
  <c r="CM122" i="13"/>
  <c r="EL121" i="13"/>
  <c r="EK121" i="13"/>
  <c r="EJ121" i="13"/>
  <c r="EI121" i="13"/>
  <c r="EH121" i="13"/>
  <c r="EG121" i="13"/>
  <c r="EC121" i="13"/>
  <c r="DY121" i="13"/>
  <c r="DU121" i="13"/>
  <c r="DQ121" i="13"/>
  <c r="DM121" i="13"/>
  <c r="DI121" i="13"/>
  <c r="DE121" i="13"/>
  <c r="CZ121" i="13"/>
  <c r="CY121" i="13"/>
  <c r="CT121" i="13"/>
  <c r="CS121" i="13"/>
  <c r="CN121" i="13"/>
  <c r="CM121" i="13"/>
  <c r="EL120" i="13"/>
  <c r="EK120" i="13"/>
  <c r="EJ120" i="13"/>
  <c r="EI120" i="13"/>
  <c r="EH120" i="13"/>
  <c r="EG120" i="13"/>
  <c r="EC120" i="13"/>
  <c r="DY120" i="13"/>
  <c r="DU120" i="13"/>
  <c r="DQ120" i="13"/>
  <c r="DM120" i="13"/>
  <c r="DI120" i="13"/>
  <c r="DE120" i="13"/>
  <c r="CZ120" i="13"/>
  <c r="CY120" i="13"/>
  <c r="CT120" i="13"/>
  <c r="CS120" i="13"/>
  <c r="CN120" i="13"/>
  <c r="CM120" i="13"/>
  <c r="EL119" i="13"/>
  <c r="EK119" i="13"/>
  <c r="EJ119" i="13"/>
  <c r="EI119" i="13"/>
  <c r="EH119" i="13"/>
  <c r="EG119" i="13"/>
  <c r="EC119" i="13"/>
  <c r="DY119" i="13"/>
  <c r="DU119" i="13"/>
  <c r="DQ119" i="13"/>
  <c r="DM119" i="13"/>
  <c r="DI119" i="13"/>
  <c r="DE119" i="13"/>
  <c r="CZ119" i="13"/>
  <c r="CY119" i="13"/>
  <c r="CT119" i="13"/>
  <c r="CS119" i="13"/>
  <c r="CN119" i="13"/>
  <c r="CM119" i="13"/>
  <c r="EL118" i="13"/>
  <c r="EK118" i="13"/>
  <c r="EJ118" i="13"/>
  <c r="EI118" i="13"/>
  <c r="EH118" i="13"/>
  <c r="EG118" i="13"/>
  <c r="EC118" i="13"/>
  <c r="DY118" i="13"/>
  <c r="DU118" i="13"/>
  <c r="DQ118" i="13"/>
  <c r="DM118" i="13"/>
  <c r="DI118" i="13"/>
  <c r="DE118" i="13"/>
  <c r="CZ118" i="13"/>
  <c r="CY118" i="13"/>
  <c r="CT118" i="13"/>
  <c r="CS118" i="13"/>
  <c r="CN118" i="13"/>
  <c r="CM118" i="13"/>
  <c r="EL117" i="13"/>
  <c r="EK117" i="13"/>
  <c r="EJ117" i="13"/>
  <c r="EI117" i="13"/>
  <c r="EH117" i="13"/>
  <c r="EG117" i="13"/>
  <c r="EC117" i="13"/>
  <c r="DY117" i="13"/>
  <c r="DU117" i="13"/>
  <c r="DQ117" i="13"/>
  <c r="DM117" i="13"/>
  <c r="DI117" i="13"/>
  <c r="DE117" i="13"/>
  <c r="CZ117" i="13"/>
  <c r="CY117" i="13"/>
  <c r="CT117" i="13"/>
  <c r="CS117" i="13"/>
  <c r="CN117" i="13"/>
  <c r="CM117" i="13"/>
  <c r="EL116" i="13"/>
  <c r="EK116" i="13"/>
  <c r="EJ116" i="13"/>
  <c r="EI116" i="13"/>
  <c r="EH116" i="13"/>
  <c r="EG116" i="13"/>
  <c r="EC116" i="13"/>
  <c r="DY116" i="13"/>
  <c r="DU116" i="13"/>
  <c r="DQ116" i="13"/>
  <c r="DM116" i="13"/>
  <c r="DI116" i="13"/>
  <c r="DE116" i="13"/>
  <c r="CZ116" i="13"/>
  <c r="CY116" i="13"/>
  <c r="CT116" i="13"/>
  <c r="CS116" i="13"/>
  <c r="CN116" i="13"/>
  <c r="CM116" i="13"/>
  <c r="EL115" i="13"/>
  <c r="EK115" i="13"/>
  <c r="EJ115" i="13"/>
  <c r="EI115" i="13"/>
  <c r="EH115" i="13"/>
  <c r="EG115" i="13"/>
  <c r="EC115" i="13"/>
  <c r="DY115" i="13"/>
  <c r="DU115" i="13"/>
  <c r="DQ115" i="13"/>
  <c r="DM115" i="13"/>
  <c r="DI115" i="13"/>
  <c r="DE115" i="13"/>
  <c r="CZ115" i="13"/>
  <c r="CY115" i="13"/>
  <c r="CT115" i="13"/>
  <c r="CS115" i="13"/>
  <c r="CN115" i="13"/>
  <c r="CM115" i="13"/>
  <c r="EL114" i="13"/>
  <c r="EK114" i="13"/>
  <c r="EJ114" i="13"/>
  <c r="EI114" i="13"/>
  <c r="EH114" i="13"/>
  <c r="EG114" i="13"/>
  <c r="EC114" i="13"/>
  <c r="DY114" i="13"/>
  <c r="DU114" i="13"/>
  <c r="DQ114" i="13"/>
  <c r="DM114" i="13"/>
  <c r="DI114" i="13"/>
  <c r="DE114" i="13"/>
  <c r="CZ114" i="13"/>
  <c r="CY114" i="13"/>
  <c r="CT114" i="13"/>
  <c r="CS114" i="13"/>
  <c r="CN114" i="13"/>
  <c r="CM114" i="13"/>
  <c r="EL113" i="13"/>
  <c r="EK113" i="13"/>
  <c r="EJ113" i="13"/>
  <c r="EI113" i="13"/>
  <c r="EH113" i="13"/>
  <c r="EG113" i="13"/>
  <c r="EC113" i="13"/>
  <c r="DY113" i="13"/>
  <c r="DU113" i="13"/>
  <c r="DQ113" i="13"/>
  <c r="DM113" i="13"/>
  <c r="DI113" i="13"/>
  <c r="DE113" i="13"/>
  <c r="CZ113" i="13"/>
  <c r="CY113" i="13"/>
  <c r="CT113" i="13"/>
  <c r="CS113" i="13"/>
  <c r="CN113" i="13"/>
  <c r="CM113" i="13"/>
  <c r="EL112" i="13"/>
  <c r="EK112" i="13"/>
  <c r="EJ112" i="13"/>
  <c r="EI112" i="13"/>
  <c r="EH112" i="13"/>
  <c r="EG112" i="13"/>
  <c r="EC112" i="13"/>
  <c r="DY112" i="13"/>
  <c r="DU112" i="13"/>
  <c r="DQ112" i="13"/>
  <c r="DM112" i="13"/>
  <c r="DI112" i="13"/>
  <c r="DE112" i="13"/>
  <c r="CZ112" i="13"/>
  <c r="CY112" i="13"/>
  <c r="CT112" i="13"/>
  <c r="CS112" i="13"/>
  <c r="CN112" i="13"/>
  <c r="CM112" i="13"/>
  <c r="EL111" i="13"/>
  <c r="EK111" i="13"/>
  <c r="EJ111" i="13"/>
  <c r="EI111" i="13"/>
  <c r="EH111" i="13"/>
  <c r="EG111" i="13"/>
  <c r="EC111" i="13"/>
  <c r="DY111" i="13"/>
  <c r="DU111" i="13"/>
  <c r="DQ111" i="13"/>
  <c r="DM111" i="13"/>
  <c r="DI111" i="13"/>
  <c r="DE111" i="13"/>
  <c r="CZ111" i="13"/>
  <c r="CY111" i="13"/>
  <c r="CT111" i="13"/>
  <c r="CS111" i="13"/>
  <c r="CN111" i="13"/>
  <c r="CM111" i="13"/>
  <c r="EL110" i="13"/>
  <c r="EK110" i="13"/>
  <c r="EJ110" i="13"/>
  <c r="EI110" i="13"/>
  <c r="EH110" i="13"/>
  <c r="EG110" i="13"/>
  <c r="EC110" i="13"/>
  <c r="DY110" i="13"/>
  <c r="DU110" i="13"/>
  <c r="DQ110" i="13"/>
  <c r="DM110" i="13"/>
  <c r="DI110" i="13"/>
  <c r="DE110" i="13"/>
  <c r="CZ110" i="13"/>
  <c r="CY110" i="13"/>
  <c r="CT110" i="13"/>
  <c r="CS110" i="13"/>
  <c r="CN110" i="13"/>
  <c r="CM110" i="13"/>
  <c r="EL109" i="13"/>
  <c r="EK109" i="13"/>
  <c r="EJ109" i="13"/>
  <c r="EI109" i="13"/>
  <c r="EH109" i="13"/>
  <c r="EG109" i="13"/>
  <c r="EC109" i="13"/>
  <c r="DY109" i="13"/>
  <c r="DU109" i="13"/>
  <c r="DQ109" i="13"/>
  <c r="DM109" i="13"/>
  <c r="DI109" i="13"/>
  <c r="DE109" i="13"/>
  <c r="CZ109" i="13"/>
  <c r="CY109" i="13"/>
  <c r="CT109" i="13"/>
  <c r="CS109" i="13"/>
  <c r="CN109" i="13"/>
  <c r="CM109" i="13"/>
  <c r="EL108" i="13"/>
  <c r="EK108" i="13"/>
  <c r="EJ108" i="13"/>
  <c r="EI108" i="13"/>
  <c r="EH108" i="13"/>
  <c r="EG108" i="13"/>
  <c r="EC108" i="13"/>
  <c r="DY108" i="13"/>
  <c r="DU108" i="13"/>
  <c r="DQ108" i="13"/>
  <c r="DM108" i="13"/>
  <c r="DI108" i="13"/>
  <c r="DE108" i="13"/>
  <c r="CZ108" i="13"/>
  <c r="CY108" i="13"/>
  <c r="CT108" i="13"/>
  <c r="CS108" i="13"/>
  <c r="CN108" i="13"/>
  <c r="CM108" i="13"/>
  <c r="EL107" i="13"/>
  <c r="EK107" i="13"/>
  <c r="EJ107" i="13"/>
  <c r="EI107" i="13"/>
  <c r="EH107" i="13"/>
  <c r="EG107" i="13"/>
  <c r="EC107" i="13"/>
  <c r="DY107" i="13"/>
  <c r="DU107" i="13"/>
  <c r="DQ107" i="13"/>
  <c r="DM107" i="13"/>
  <c r="DI107" i="13"/>
  <c r="DE107" i="13"/>
  <c r="CZ107" i="13"/>
  <c r="CY107" i="13"/>
  <c r="CT107" i="13"/>
  <c r="CS107" i="13"/>
  <c r="CN107" i="13"/>
  <c r="CM107" i="13"/>
  <c r="EL106" i="13"/>
  <c r="EK106" i="13"/>
  <c r="EJ106" i="13"/>
  <c r="EI106" i="13"/>
  <c r="EH106" i="13"/>
  <c r="EG106" i="13"/>
  <c r="EC106" i="13"/>
  <c r="DY106" i="13"/>
  <c r="DU106" i="13"/>
  <c r="DQ106" i="13"/>
  <c r="DM106" i="13"/>
  <c r="DI106" i="13"/>
  <c r="DE106" i="13"/>
  <c r="CZ106" i="13"/>
  <c r="CY106" i="13"/>
  <c r="CT106" i="13"/>
  <c r="CS106" i="13"/>
  <c r="CN106" i="13"/>
  <c r="CM106" i="13"/>
  <c r="EL105" i="13"/>
  <c r="EK105" i="13"/>
  <c r="EJ105" i="13"/>
  <c r="EI105" i="13"/>
  <c r="EH105" i="13"/>
  <c r="EG105" i="13"/>
  <c r="EC105" i="13"/>
  <c r="DY105" i="13"/>
  <c r="DU105" i="13"/>
  <c r="DQ105" i="13"/>
  <c r="DM105" i="13"/>
  <c r="DI105" i="13"/>
  <c r="DE105" i="13"/>
  <c r="CZ105" i="13"/>
  <c r="CY105" i="13"/>
  <c r="CT105" i="13"/>
  <c r="CS105" i="13"/>
  <c r="CN105" i="13"/>
  <c r="CM105" i="13"/>
  <c r="EL104" i="13"/>
  <c r="EK104" i="13"/>
  <c r="EJ104" i="13"/>
  <c r="EI104" i="13"/>
  <c r="EH104" i="13"/>
  <c r="EG104" i="13"/>
  <c r="EC104" i="13"/>
  <c r="DY104" i="13"/>
  <c r="DU104" i="13"/>
  <c r="DQ104" i="13"/>
  <c r="DM104" i="13"/>
  <c r="DI104" i="13"/>
  <c r="DE104" i="13"/>
  <c r="CZ104" i="13"/>
  <c r="CY104" i="13"/>
  <c r="CT104" i="13"/>
  <c r="CS104" i="13"/>
  <c r="CN104" i="13"/>
  <c r="CM104" i="13"/>
  <c r="EL103" i="13"/>
  <c r="EK103" i="13"/>
  <c r="EJ103" i="13"/>
  <c r="EI103" i="13"/>
  <c r="EH103" i="13"/>
  <c r="EG103" i="13"/>
  <c r="EC103" i="13"/>
  <c r="DY103" i="13"/>
  <c r="DU103" i="13"/>
  <c r="DQ103" i="13"/>
  <c r="DM103" i="13"/>
  <c r="DI103" i="13"/>
  <c r="DE103" i="13"/>
  <c r="CZ103" i="13"/>
  <c r="CY103" i="13"/>
  <c r="CT103" i="13"/>
  <c r="CS103" i="13"/>
  <c r="CN103" i="13"/>
  <c r="CM103" i="13"/>
  <c r="EL102" i="13"/>
  <c r="EK102" i="13"/>
  <c r="EJ102" i="13"/>
  <c r="EI102" i="13"/>
  <c r="EH102" i="13"/>
  <c r="EG102" i="13"/>
  <c r="EC102" i="13"/>
  <c r="DY102" i="13"/>
  <c r="DU102" i="13"/>
  <c r="DQ102" i="13"/>
  <c r="DM102" i="13"/>
  <c r="DI102" i="13"/>
  <c r="DE102" i="13"/>
  <c r="CZ102" i="13"/>
  <c r="CY102" i="13"/>
  <c r="CT102" i="13"/>
  <c r="CS102" i="13"/>
  <c r="CN102" i="13"/>
  <c r="CM102" i="13"/>
  <c r="EL101" i="13"/>
  <c r="EK101" i="13"/>
  <c r="EJ101" i="13"/>
  <c r="EI101" i="13"/>
  <c r="EH101" i="13"/>
  <c r="EG101" i="13"/>
  <c r="EC101" i="13"/>
  <c r="DY101" i="13"/>
  <c r="DU101" i="13"/>
  <c r="DQ101" i="13"/>
  <c r="DM101" i="13"/>
  <c r="DI101" i="13"/>
  <c r="DE101" i="13"/>
  <c r="CZ101" i="13"/>
  <c r="CY101" i="13"/>
  <c r="CT101" i="13"/>
  <c r="CS101" i="13"/>
  <c r="CN101" i="13"/>
  <c r="CM101" i="13"/>
  <c r="EL100" i="13"/>
  <c r="EK100" i="13"/>
  <c r="EJ100" i="13"/>
  <c r="EI100" i="13"/>
  <c r="EH100" i="13"/>
  <c r="EG100" i="13"/>
  <c r="EC100" i="13"/>
  <c r="DY100" i="13"/>
  <c r="DU100" i="13"/>
  <c r="DQ100" i="13"/>
  <c r="DM100" i="13"/>
  <c r="DI100" i="13"/>
  <c r="DE100" i="13"/>
  <c r="CZ100" i="13"/>
  <c r="CY100" i="13"/>
  <c r="CT100" i="13"/>
  <c r="CS100" i="13"/>
  <c r="CN100" i="13"/>
  <c r="CM100" i="13"/>
  <c r="EL99" i="13"/>
  <c r="EK99" i="13"/>
  <c r="EJ99" i="13"/>
  <c r="EI99" i="13"/>
  <c r="EH99" i="13"/>
  <c r="EG99" i="13"/>
  <c r="EC99" i="13"/>
  <c r="DY99" i="13"/>
  <c r="DU99" i="13"/>
  <c r="DQ99" i="13"/>
  <c r="DM99" i="13"/>
  <c r="DI99" i="13"/>
  <c r="DE99" i="13"/>
  <c r="CZ99" i="13"/>
  <c r="CY99" i="13"/>
  <c r="CT99" i="13"/>
  <c r="CS99" i="13"/>
  <c r="CN99" i="13"/>
  <c r="CM99" i="13"/>
  <c r="EL98" i="13"/>
  <c r="EK98" i="13"/>
  <c r="EJ98" i="13"/>
  <c r="EI98" i="13"/>
  <c r="EH98" i="13"/>
  <c r="EG98" i="13"/>
  <c r="EC98" i="13"/>
  <c r="DY98" i="13"/>
  <c r="DU98" i="13"/>
  <c r="DQ98" i="13"/>
  <c r="DM98" i="13"/>
  <c r="DI98" i="13"/>
  <c r="DE98" i="13"/>
  <c r="CZ98" i="13"/>
  <c r="CY98" i="13"/>
  <c r="CT98" i="13"/>
  <c r="CS98" i="13"/>
  <c r="CN98" i="13"/>
  <c r="CM98" i="13"/>
  <c r="EL97" i="13"/>
  <c r="EK97" i="13"/>
  <c r="EJ97" i="13"/>
  <c r="EI97" i="13"/>
  <c r="EH97" i="13"/>
  <c r="EG97" i="13"/>
  <c r="EC97" i="13"/>
  <c r="DY97" i="13"/>
  <c r="DU97" i="13"/>
  <c r="DQ97" i="13"/>
  <c r="DM97" i="13"/>
  <c r="DI97" i="13"/>
  <c r="DE97" i="13"/>
  <c r="CZ97" i="13"/>
  <c r="CY97" i="13"/>
  <c r="CT97" i="13"/>
  <c r="CS97" i="13"/>
  <c r="CN97" i="13"/>
  <c r="CM97" i="13"/>
  <c r="EL96" i="13"/>
  <c r="EK96" i="13"/>
  <c r="EJ96" i="13"/>
  <c r="EI96" i="13"/>
  <c r="EH96" i="13"/>
  <c r="EG96" i="13"/>
  <c r="EC96" i="13"/>
  <c r="DY96" i="13"/>
  <c r="DU96" i="13"/>
  <c r="DQ96" i="13"/>
  <c r="DM96" i="13"/>
  <c r="DI96" i="13"/>
  <c r="DE96" i="13"/>
  <c r="CZ96" i="13"/>
  <c r="CY96" i="13"/>
  <c r="CT96" i="13"/>
  <c r="CS96" i="13"/>
  <c r="CN96" i="13"/>
  <c r="CM96" i="13"/>
  <c r="EL95" i="13"/>
  <c r="EK95" i="13"/>
  <c r="EJ95" i="13"/>
  <c r="EI95" i="13"/>
  <c r="EH95" i="13"/>
  <c r="EG95" i="13"/>
  <c r="EC95" i="13"/>
  <c r="DY95" i="13"/>
  <c r="DU95" i="13"/>
  <c r="DQ95" i="13"/>
  <c r="DM95" i="13"/>
  <c r="DI95" i="13"/>
  <c r="DE95" i="13"/>
  <c r="CZ95" i="13"/>
  <c r="CY95" i="13"/>
  <c r="CT95" i="13"/>
  <c r="CS95" i="13"/>
  <c r="CN95" i="13"/>
  <c r="CM95" i="13"/>
  <c r="EL94" i="13"/>
  <c r="EK94" i="13"/>
  <c r="EJ94" i="13"/>
  <c r="EI94" i="13"/>
  <c r="EH94" i="13"/>
  <c r="EG94" i="13"/>
  <c r="EC94" i="13"/>
  <c r="DY94" i="13"/>
  <c r="DU94" i="13"/>
  <c r="DQ94" i="13"/>
  <c r="DM94" i="13"/>
  <c r="DI94" i="13"/>
  <c r="DE94" i="13"/>
  <c r="CZ94" i="13"/>
  <c r="CY94" i="13"/>
  <c r="CT94" i="13"/>
  <c r="CS94" i="13"/>
  <c r="CN94" i="13"/>
  <c r="CM94" i="13"/>
  <c r="EL93" i="13"/>
  <c r="EK93" i="13"/>
  <c r="EJ93" i="13"/>
  <c r="EI93" i="13"/>
  <c r="EH93" i="13"/>
  <c r="EG93" i="13"/>
  <c r="EC93" i="13"/>
  <c r="DY93" i="13"/>
  <c r="DU93" i="13"/>
  <c r="DQ93" i="13"/>
  <c r="DM93" i="13"/>
  <c r="DI93" i="13"/>
  <c r="DE93" i="13"/>
  <c r="CZ93" i="13"/>
  <c r="CY93" i="13"/>
  <c r="CT93" i="13"/>
  <c r="CS93" i="13"/>
  <c r="CN93" i="13"/>
  <c r="CM93" i="13"/>
  <c r="EL92" i="13"/>
  <c r="EK92" i="13"/>
  <c r="EJ92" i="13"/>
  <c r="EI92" i="13"/>
  <c r="EH92" i="13"/>
  <c r="EG92" i="13"/>
  <c r="EC92" i="13"/>
  <c r="DY92" i="13"/>
  <c r="DU92" i="13"/>
  <c r="DQ92" i="13"/>
  <c r="DM92" i="13"/>
  <c r="DI92" i="13"/>
  <c r="DE92" i="13"/>
  <c r="CZ92" i="13"/>
  <c r="CY92" i="13"/>
  <c r="CT92" i="13"/>
  <c r="CS92" i="13"/>
  <c r="CN92" i="13"/>
  <c r="CM92" i="13"/>
  <c r="EL91" i="13"/>
  <c r="EK91" i="13"/>
  <c r="EJ91" i="13"/>
  <c r="EI91" i="13"/>
  <c r="EH91" i="13"/>
  <c r="EG91" i="13"/>
  <c r="EC91" i="13"/>
  <c r="DY91" i="13"/>
  <c r="DU91" i="13"/>
  <c r="DQ91" i="13"/>
  <c r="DM91" i="13"/>
  <c r="DI91" i="13"/>
  <c r="DE91" i="13"/>
  <c r="CZ91" i="13"/>
  <c r="CY91" i="13"/>
  <c r="CT91" i="13"/>
  <c r="CS91" i="13"/>
  <c r="CN91" i="13"/>
  <c r="CM91" i="13"/>
  <c r="EL90" i="13"/>
  <c r="EK90" i="13"/>
  <c r="EJ90" i="13"/>
  <c r="EI90" i="13"/>
  <c r="EH90" i="13"/>
  <c r="EG90" i="13"/>
  <c r="EC90" i="13"/>
  <c r="DY90" i="13"/>
  <c r="DU90" i="13"/>
  <c r="DQ90" i="13"/>
  <c r="DM90" i="13"/>
  <c r="DI90" i="13"/>
  <c r="DE90" i="13"/>
  <c r="CZ90" i="13"/>
  <c r="CY90" i="13"/>
  <c r="CT90" i="13"/>
  <c r="CS90" i="13"/>
  <c r="CN90" i="13"/>
  <c r="CM90" i="13"/>
  <c r="EL89" i="13"/>
  <c r="EK89" i="13"/>
  <c r="EJ89" i="13"/>
  <c r="EI89" i="13"/>
  <c r="EH89" i="13"/>
  <c r="EG89" i="13"/>
  <c r="EC89" i="13"/>
  <c r="DY89" i="13"/>
  <c r="DU89" i="13"/>
  <c r="DQ89" i="13"/>
  <c r="DM89" i="13"/>
  <c r="DI89" i="13"/>
  <c r="DE89" i="13"/>
  <c r="CZ89" i="13"/>
  <c r="CY89" i="13"/>
  <c r="CT89" i="13"/>
  <c r="CS89" i="13"/>
  <c r="CN89" i="13"/>
  <c r="CM89" i="13"/>
  <c r="EL88" i="13"/>
  <c r="EK88" i="13"/>
  <c r="EJ88" i="13"/>
  <c r="EI88" i="13"/>
  <c r="EH88" i="13"/>
  <c r="EG88" i="13"/>
  <c r="EC88" i="13"/>
  <c r="DY88" i="13"/>
  <c r="DU88" i="13"/>
  <c r="DQ88" i="13"/>
  <c r="DM88" i="13"/>
  <c r="DI88" i="13"/>
  <c r="DE88" i="13"/>
  <c r="CZ88" i="13"/>
  <c r="CY88" i="13"/>
  <c r="CT88" i="13"/>
  <c r="CS88" i="13"/>
  <c r="CN88" i="13"/>
  <c r="CM88" i="13"/>
  <c r="EL87" i="13"/>
  <c r="EK87" i="13"/>
  <c r="EJ87" i="13"/>
  <c r="EI87" i="13"/>
  <c r="EH87" i="13"/>
  <c r="EG87" i="13"/>
  <c r="EC87" i="13"/>
  <c r="DY87" i="13"/>
  <c r="DU87" i="13"/>
  <c r="DQ87" i="13"/>
  <c r="DM87" i="13"/>
  <c r="DI87" i="13"/>
  <c r="DE87" i="13"/>
  <c r="CZ87" i="13"/>
  <c r="CY87" i="13"/>
  <c r="CT87" i="13"/>
  <c r="CS87" i="13"/>
  <c r="CN87" i="13"/>
  <c r="CM87" i="13"/>
  <c r="EL86" i="13"/>
  <c r="EK86" i="13"/>
  <c r="EJ86" i="13"/>
  <c r="EI86" i="13"/>
  <c r="EH86" i="13"/>
  <c r="EG86" i="13"/>
  <c r="EC86" i="13"/>
  <c r="DY86" i="13"/>
  <c r="DU86" i="13"/>
  <c r="DQ86" i="13"/>
  <c r="DM86" i="13"/>
  <c r="DI86" i="13"/>
  <c r="DE86" i="13"/>
  <c r="CZ86" i="13"/>
  <c r="CY86" i="13"/>
  <c r="CT86" i="13"/>
  <c r="CS86" i="13"/>
  <c r="CN86" i="13"/>
  <c r="CM86" i="13"/>
  <c r="EL85" i="13"/>
  <c r="EK85" i="13"/>
  <c r="EJ85" i="13"/>
  <c r="EI85" i="13"/>
  <c r="EH85" i="13"/>
  <c r="EG85" i="13"/>
  <c r="EC85" i="13"/>
  <c r="DY85" i="13"/>
  <c r="DU85" i="13"/>
  <c r="DQ85" i="13"/>
  <c r="DM85" i="13"/>
  <c r="DI85" i="13"/>
  <c r="DE85" i="13"/>
  <c r="CZ85" i="13"/>
  <c r="CY85" i="13"/>
  <c r="CT85" i="13"/>
  <c r="CS85" i="13"/>
  <c r="CN85" i="13"/>
  <c r="CM85" i="13"/>
  <c r="EL84" i="13"/>
  <c r="EK84" i="13"/>
  <c r="EJ84" i="13"/>
  <c r="EI84" i="13"/>
  <c r="EH84" i="13"/>
  <c r="EG84" i="13"/>
  <c r="EC84" i="13"/>
  <c r="DY84" i="13"/>
  <c r="DU84" i="13"/>
  <c r="DQ84" i="13"/>
  <c r="DM84" i="13"/>
  <c r="DI84" i="13"/>
  <c r="DE84" i="13"/>
  <c r="CZ84" i="13"/>
  <c r="CY84" i="13"/>
  <c r="CT84" i="13"/>
  <c r="CS84" i="13"/>
  <c r="CN84" i="13"/>
  <c r="CM84" i="13"/>
  <c r="EL83" i="13"/>
  <c r="EK83" i="13"/>
  <c r="EJ83" i="13"/>
  <c r="EI83" i="13"/>
  <c r="EH83" i="13"/>
  <c r="EG83" i="13"/>
  <c r="EC83" i="13"/>
  <c r="DY83" i="13"/>
  <c r="DU83" i="13"/>
  <c r="DQ83" i="13"/>
  <c r="DM83" i="13"/>
  <c r="DI83" i="13"/>
  <c r="DE83" i="13"/>
  <c r="CZ83" i="13"/>
  <c r="CY83" i="13"/>
  <c r="CT83" i="13"/>
  <c r="CS83" i="13"/>
  <c r="CN83" i="13"/>
  <c r="CM83" i="13"/>
  <c r="EL82" i="13"/>
  <c r="EK82" i="13"/>
  <c r="EJ82" i="13"/>
  <c r="EI82" i="13"/>
  <c r="EH82" i="13"/>
  <c r="EG82" i="13"/>
  <c r="EC82" i="13"/>
  <c r="DY82" i="13"/>
  <c r="DU82" i="13"/>
  <c r="DQ82" i="13"/>
  <c r="DM82" i="13"/>
  <c r="DI82" i="13"/>
  <c r="DE82" i="13"/>
  <c r="CZ82" i="13"/>
  <c r="CY82" i="13"/>
  <c r="CT82" i="13"/>
  <c r="CS82" i="13"/>
  <c r="CN82" i="13"/>
  <c r="CM82" i="13"/>
  <c r="EL81" i="13"/>
  <c r="EK81" i="13"/>
  <c r="EJ81" i="13"/>
  <c r="EI81" i="13"/>
  <c r="EH81" i="13"/>
  <c r="EG81" i="13"/>
  <c r="EC81" i="13"/>
  <c r="DY81" i="13"/>
  <c r="DU81" i="13"/>
  <c r="DQ81" i="13"/>
  <c r="DM81" i="13"/>
  <c r="DI81" i="13"/>
  <c r="DE81" i="13"/>
  <c r="CZ81" i="13"/>
  <c r="CY81" i="13"/>
  <c r="CT81" i="13"/>
  <c r="CS81" i="13"/>
  <c r="CN81" i="13"/>
  <c r="CM81" i="13"/>
  <c r="EL80" i="13"/>
  <c r="EK80" i="13"/>
  <c r="EJ80" i="13"/>
  <c r="EI80" i="13"/>
  <c r="EH80" i="13"/>
  <c r="EG80" i="13"/>
  <c r="EC80" i="13"/>
  <c r="DY80" i="13"/>
  <c r="DU80" i="13"/>
  <c r="DQ80" i="13"/>
  <c r="DM80" i="13"/>
  <c r="DI80" i="13"/>
  <c r="DE80" i="13"/>
  <c r="CZ80" i="13"/>
  <c r="CY80" i="13"/>
  <c r="CT80" i="13"/>
  <c r="CS80" i="13"/>
  <c r="CN80" i="13"/>
  <c r="CM80" i="13"/>
  <c r="EL79" i="13"/>
  <c r="EK79" i="13"/>
  <c r="EJ79" i="13"/>
  <c r="EI79" i="13"/>
  <c r="EH79" i="13"/>
  <c r="EG79" i="13"/>
  <c r="EC79" i="13"/>
  <c r="DY79" i="13"/>
  <c r="DU79" i="13"/>
  <c r="DQ79" i="13"/>
  <c r="DM79" i="13"/>
  <c r="DI79" i="13"/>
  <c r="DE79" i="13"/>
  <c r="CZ79" i="13"/>
  <c r="CY79" i="13"/>
  <c r="CT79" i="13"/>
  <c r="CS79" i="13"/>
  <c r="CN79" i="13"/>
  <c r="CM79" i="13"/>
  <c r="EL78" i="13"/>
  <c r="EK78" i="13"/>
  <c r="EJ78" i="13"/>
  <c r="EI78" i="13"/>
  <c r="EH78" i="13"/>
  <c r="EG78" i="13"/>
  <c r="EC78" i="13"/>
  <c r="DY78" i="13"/>
  <c r="DU78" i="13"/>
  <c r="DQ78" i="13"/>
  <c r="DM78" i="13"/>
  <c r="DI78" i="13"/>
  <c r="DE78" i="13"/>
  <c r="CZ78" i="13"/>
  <c r="CY78" i="13"/>
  <c r="CT78" i="13"/>
  <c r="CS78" i="13"/>
  <c r="CN78" i="13"/>
  <c r="CM78" i="13"/>
  <c r="EL77" i="13"/>
  <c r="EK77" i="13"/>
  <c r="EJ77" i="13"/>
  <c r="EI77" i="13"/>
  <c r="EH77" i="13"/>
  <c r="EG77" i="13"/>
  <c r="EC77" i="13"/>
  <c r="DY77" i="13"/>
  <c r="DU77" i="13"/>
  <c r="DQ77" i="13"/>
  <c r="DM77" i="13"/>
  <c r="DI77" i="13"/>
  <c r="DE77" i="13"/>
  <c r="CZ77" i="13"/>
  <c r="CY77" i="13"/>
  <c r="CT77" i="13"/>
  <c r="CS77" i="13"/>
  <c r="CN77" i="13"/>
  <c r="CM77" i="13"/>
  <c r="EL76" i="13"/>
  <c r="EK76" i="13"/>
  <c r="EJ76" i="13"/>
  <c r="EI76" i="13"/>
  <c r="EH76" i="13"/>
  <c r="EG76" i="13"/>
  <c r="EC76" i="13"/>
  <c r="DY76" i="13"/>
  <c r="DU76" i="13"/>
  <c r="DQ76" i="13"/>
  <c r="DM76" i="13"/>
  <c r="DI76" i="13"/>
  <c r="DE76" i="13"/>
  <c r="CZ76" i="13"/>
  <c r="CY76" i="13"/>
  <c r="CT76" i="13"/>
  <c r="CS76" i="13"/>
  <c r="CN76" i="13"/>
  <c r="CM76" i="13"/>
  <c r="EL75" i="13"/>
  <c r="EK75" i="13"/>
  <c r="EJ75" i="13"/>
  <c r="EI75" i="13"/>
  <c r="EH75" i="13"/>
  <c r="EG75" i="13"/>
  <c r="EC75" i="13"/>
  <c r="DY75" i="13"/>
  <c r="DU75" i="13"/>
  <c r="DQ75" i="13"/>
  <c r="DM75" i="13"/>
  <c r="DI75" i="13"/>
  <c r="DE75" i="13"/>
  <c r="CZ75" i="13"/>
  <c r="CY75" i="13"/>
  <c r="CT75" i="13"/>
  <c r="CS75" i="13"/>
  <c r="CN75" i="13"/>
  <c r="CM75" i="13"/>
  <c r="EL74" i="13"/>
  <c r="EK74" i="13"/>
  <c r="EJ74" i="13"/>
  <c r="EI74" i="13"/>
  <c r="EH74" i="13"/>
  <c r="EG74" i="13"/>
  <c r="EC74" i="13"/>
  <c r="DY74" i="13"/>
  <c r="DU74" i="13"/>
  <c r="DQ74" i="13"/>
  <c r="DM74" i="13"/>
  <c r="DI74" i="13"/>
  <c r="DE74" i="13"/>
  <c r="CZ74" i="13"/>
  <c r="CY74" i="13"/>
  <c r="CT74" i="13"/>
  <c r="CS74" i="13"/>
  <c r="CN74" i="13"/>
  <c r="CM74" i="13"/>
  <c r="EL73" i="13"/>
  <c r="EK73" i="13"/>
  <c r="EJ73" i="13"/>
  <c r="EI73" i="13"/>
  <c r="EH73" i="13"/>
  <c r="EG73" i="13"/>
  <c r="EC73" i="13"/>
  <c r="DY73" i="13"/>
  <c r="DU73" i="13"/>
  <c r="DQ73" i="13"/>
  <c r="DM73" i="13"/>
  <c r="DI73" i="13"/>
  <c r="DE73" i="13"/>
  <c r="CZ73" i="13"/>
  <c r="CY73" i="13"/>
  <c r="CT73" i="13"/>
  <c r="CS73" i="13"/>
  <c r="CN73" i="13"/>
  <c r="CM73" i="13"/>
  <c r="EL72" i="13"/>
  <c r="EK72" i="13"/>
  <c r="EJ72" i="13"/>
  <c r="EI72" i="13"/>
  <c r="EH72" i="13"/>
  <c r="EG72" i="13"/>
  <c r="EC72" i="13"/>
  <c r="DY72" i="13"/>
  <c r="DU72" i="13"/>
  <c r="DQ72" i="13"/>
  <c r="DM72" i="13"/>
  <c r="DI72" i="13"/>
  <c r="DE72" i="13"/>
  <c r="CZ72" i="13"/>
  <c r="CY72" i="13"/>
  <c r="CT72" i="13"/>
  <c r="CS72" i="13"/>
  <c r="CN72" i="13"/>
  <c r="CM72" i="13"/>
  <c r="EL71" i="13"/>
  <c r="EK71" i="13"/>
  <c r="EJ71" i="13"/>
  <c r="EI71" i="13"/>
  <c r="EH71" i="13"/>
  <c r="EG71" i="13"/>
  <c r="EC71" i="13"/>
  <c r="DY71" i="13"/>
  <c r="DU71" i="13"/>
  <c r="DQ71" i="13"/>
  <c r="DM71" i="13"/>
  <c r="DI71" i="13"/>
  <c r="DE71" i="13"/>
  <c r="CZ71" i="13"/>
  <c r="CY71" i="13"/>
  <c r="CT71" i="13"/>
  <c r="CS71" i="13"/>
  <c r="CN71" i="13"/>
  <c r="CM71" i="13"/>
  <c r="EL70" i="13"/>
  <c r="EK70" i="13"/>
  <c r="EJ70" i="13"/>
  <c r="EI70" i="13"/>
  <c r="EH70" i="13"/>
  <c r="EG70" i="13"/>
  <c r="EC70" i="13"/>
  <c r="DY70" i="13"/>
  <c r="DU70" i="13"/>
  <c r="DQ70" i="13"/>
  <c r="DM70" i="13"/>
  <c r="DI70" i="13"/>
  <c r="DE70" i="13"/>
  <c r="CZ70" i="13"/>
  <c r="CY70" i="13"/>
  <c r="CT70" i="13"/>
  <c r="CS70" i="13"/>
  <c r="CN70" i="13"/>
  <c r="CM70" i="13"/>
  <c r="EL69" i="13"/>
  <c r="EK69" i="13"/>
  <c r="EJ69" i="13"/>
  <c r="EI69" i="13"/>
  <c r="EH69" i="13"/>
  <c r="EG69" i="13"/>
  <c r="EC69" i="13"/>
  <c r="DY69" i="13"/>
  <c r="DU69" i="13"/>
  <c r="DQ69" i="13"/>
  <c r="DM69" i="13"/>
  <c r="DI69" i="13"/>
  <c r="DE69" i="13"/>
  <c r="CZ69" i="13"/>
  <c r="CY69" i="13"/>
  <c r="CT69" i="13"/>
  <c r="CS69" i="13"/>
  <c r="CN69" i="13"/>
  <c r="CM69" i="13"/>
  <c r="EL68" i="13"/>
  <c r="EK68" i="13"/>
  <c r="EJ68" i="13"/>
  <c r="EI68" i="13"/>
  <c r="EH68" i="13"/>
  <c r="EG68" i="13"/>
  <c r="EC68" i="13"/>
  <c r="DY68" i="13"/>
  <c r="DU68" i="13"/>
  <c r="DQ68" i="13"/>
  <c r="DM68" i="13"/>
  <c r="DI68" i="13"/>
  <c r="DE68" i="13"/>
  <c r="CZ68" i="13"/>
  <c r="CY68" i="13"/>
  <c r="CT68" i="13"/>
  <c r="CS68" i="13"/>
  <c r="CN68" i="13"/>
  <c r="CM68" i="13"/>
  <c r="EL67" i="13"/>
  <c r="EK67" i="13"/>
  <c r="EJ67" i="13"/>
  <c r="EI67" i="13"/>
  <c r="EH67" i="13"/>
  <c r="EG67" i="13"/>
  <c r="EC67" i="13"/>
  <c r="DY67" i="13"/>
  <c r="DU67" i="13"/>
  <c r="DQ67" i="13"/>
  <c r="DM67" i="13"/>
  <c r="DI67" i="13"/>
  <c r="DE67" i="13"/>
  <c r="CZ67" i="13"/>
  <c r="CY67" i="13"/>
  <c r="CT67" i="13"/>
  <c r="CS67" i="13"/>
  <c r="CN67" i="13"/>
  <c r="CM67" i="13"/>
  <c r="EL66" i="13"/>
  <c r="EK66" i="13"/>
  <c r="EJ66" i="13"/>
  <c r="EI66" i="13"/>
  <c r="EH66" i="13"/>
  <c r="EG66" i="13"/>
  <c r="EC66" i="13"/>
  <c r="DY66" i="13"/>
  <c r="DU66" i="13"/>
  <c r="DQ66" i="13"/>
  <c r="DM66" i="13"/>
  <c r="DI66" i="13"/>
  <c r="DE66" i="13"/>
  <c r="CZ66" i="13"/>
  <c r="CY66" i="13"/>
  <c r="CT66" i="13"/>
  <c r="CS66" i="13"/>
  <c r="CN66" i="13"/>
  <c r="CM66" i="13"/>
  <c r="EL65" i="13"/>
  <c r="EK65" i="13"/>
  <c r="EJ65" i="13"/>
  <c r="EI65" i="13"/>
  <c r="EH65" i="13"/>
  <c r="EG65" i="13"/>
  <c r="EC65" i="13"/>
  <c r="DY65" i="13"/>
  <c r="DU65" i="13"/>
  <c r="DQ65" i="13"/>
  <c r="DM65" i="13"/>
  <c r="DI65" i="13"/>
  <c r="DE65" i="13"/>
  <c r="CZ65" i="13"/>
  <c r="CY65" i="13"/>
  <c r="CT65" i="13"/>
  <c r="CS65" i="13"/>
  <c r="CN65" i="13"/>
  <c r="CM65" i="13"/>
  <c r="EL64" i="13"/>
  <c r="EK64" i="13"/>
  <c r="EJ64" i="13"/>
  <c r="EI64" i="13"/>
  <c r="EH64" i="13"/>
  <c r="EG64" i="13"/>
  <c r="EC64" i="13"/>
  <c r="DY64" i="13"/>
  <c r="DU64" i="13"/>
  <c r="DQ64" i="13"/>
  <c r="DM64" i="13"/>
  <c r="DI64" i="13"/>
  <c r="DE64" i="13"/>
  <c r="CZ64" i="13"/>
  <c r="CY64" i="13"/>
  <c r="CT64" i="13"/>
  <c r="CS64" i="13"/>
  <c r="CN64" i="13"/>
  <c r="CM64" i="13"/>
  <c r="EL63" i="13"/>
  <c r="EK63" i="13"/>
  <c r="EJ63" i="13"/>
  <c r="EI63" i="13"/>
  <c r="EH63" i="13"/>
  <c r="EG63" i="13"/>
  <c r="EC63" i="13"/>
  <c r="DY63" i="13"/>
  <c r="DU63" i="13"/>
  <c r="DQ63" i="13"/>
  <c r="DM63" i="13"/>
  <c r="DI63" i="13"/>
  <c r="DE63" i="13"/>
  <c r="CZ63" i="13"/>
  <c r="CY63" i="13"/>
  <c r="CT63" i="13"/>
  <c r="CS63" i="13"/>
  <c r="CN63" i="13"/>
  <c r="CM63" i="13"/>
  <c r="EL62" i="13"/>
  <c r="EK62" i="13"/>
  <c r="EJ62" i="13"/>
  <c r="EI62" i="13"/>
  <c r="EH62" i="13"/>
  <c r="EG62" i="13"/>
  <c r="EC62" i="13"/>
  <c r="DY62" i="13"/>
  <c r="DU62" i="13"/>
  <c r="DQ62" i="13"/>
  <c r="DM62" i="13"/>
  <c r="DI62" i="13"/>
  <c r="DE62" i="13"/>
  <c r="CZ62" i="13"/>
  <c r="CY62" i="13"/>
  <c r="CT62" i="13"/>
  <c r="CS62" i="13"/>
  <c r="CN62" i="13"/>
  <c r="CM62" i="13"/>
  <c r="EL61" i="13"/>
  <c r="EK61" i="13"/>
  <c r="EJ61" i="13"/>
  <c r="EI61" i="13"/>
  <c r="EH61" i="13"/>
  <c r="EG61" i="13"/>
  <c r="EC61" i="13"/>
  <c r="DY61" i="13"/>
  <c r="DU61" i="13"/>
  <c r="DQ61" i="13"/>
  <c r="DM61" i="13"/>
  <c r="DI61" i="13"/>
  <c r="DE61" i="13"/>
  <c r="CZ61" i="13"/>
  <c r="CY61" i="13"/>
  <c r="CT61" i="13"/>
  <c r="CS61" i="13"/>
  <c r="CN61" i="13"/>
  <c r="CM61" i="13"/>
  <c r="EL60" i="13"/>
  <c r="EK60" i="13"/>
  <c r="EJ60" i="13"/>
  <c r="EI60" i="13"/>
  <c r="EH60" i="13"/>
  <c r="EG60" i="13"/>
  <c r="EC60" i="13"/>
  <c r="DY60" i="13"/>
  <c r="DU60" i="13"/>
  <c r="DQ60" i="13"/>
  <c r="DM60" i="13"/>
  <c r="DI60" i="13"/>
  <c r="DE60" i="13"/>
  <c r="CZ60" i="13"/>
  <c r="CY60" i="13"/>
  <c r="CT60" i="13"/>
  <c r="CS60" i="13"/>
  <c r="CN60" i="13"/>
  <c r="CM60" i="13"/>
  <c r="EL59" i="13"/>
  <c r="EK59" i="13"/>
  <c r="EJ59" i="13"/>
  <c r="EI59" i="13"/>
  <c r="EH59" i="13"/>
  <c r="EG59" i="13"/>
  <c r="EC59" i="13"/>
  <c r="DY59" i="13"/>
  <c r="DU59" i="13"/>
  <c r="DQ59" i="13"/>
  <c r="DM59" i="13"/>
  <c r="DI59" i="13"/>
  <c r="DE59" i="13"/>
  <c r="CZ59" i="13"/>
  <c r="CY59" i="13"/>
  <c r="CT59" i="13"/>
  <c r="CS59" i="13"/>
  <c r="CN59" i="13"/>
  <c r="CM59" i="13"/>
  <c r="EL58" i="13"/>
  <c r="EK58" i="13"/>
  <c r="EJ58" i="13"/>
  <c r="EI58" i="13"/>
  <c r="EH58" i="13"/>
  <c r="EG58" i="13"/>
  <c r="EC58" i="13"/>
  <c r="DY58" i="13"/>
  <c r="DU58" i="13"/>
  <c r="DQ58" i="13"/>
  <c r="DM58" i="13"/>
  <c r="DI58" i="13"/>
  <c r="DE58" i="13"/>
  <c r="CZ58" i="13"/>
  <c r="CY58" i="13"/>
  <c r="CT58" i="13"/>
  <c r="CS58" i="13"/>
  <c r="CN58" i="13"/>
  <c r="CM58" i="13"/>
  <c r="EL57" i="13"/>
  <c r="EK57" i="13"/>
  <c r="EJ57" i="13"/>
  <c r="EI57" i="13"/>
  <c r="EH57" i="13"/>
  <c r="EG57" i="13"/>
  <c r="EC57" i="13"/>
  <c r="DY57" i="13"/>
  <c r="DU57" i="13"/>
  <c r="DQ57" i="13"/>
  <c r="DM57" i="13"/>
  <c r="DI57" i="13"/>
  <c r="DE57" i="13"/>
  <c r="CZ57" i="13"/>
  <c r="CY57" i="13"/>
  <c r="CT57" i="13"/>
  <c r="CS57" i="13"/>
  <c r="CN57" i="13"/>
  <c r="CM57" i="13"/>
  <c r="EL56" i="13"/>
  <c r="EK56" i="13"/>
  <c r="EJ56" i="13"/>
  <c r="EI56" i="13"/>
  <c r="EH56" i="13"/>
  <c r="EG56" i="13"/>
  <c r="EC56" i="13"/>
  <c r="DY56" i="13"/>
  <c r="DU56" i="13"/>
  <c r="DQ56" i="13"/>
  <c r="DM56" i="13"/>
  <c r="DI56" i="13"/>
  <c r="DE56" i="13"/>
  <c r="CZ56" i="13"/>
  <c r="CY56" i="13"/>
  <c r="CT56" i="13"/>
  <c r="CS56" i="13"/>
  <c r="CN56" i="13"/>
  <c r="CM56" i="13"/>
  <c r="EL55" i="13"/>
  <c r="EK55" i="13"/>
  <c r="EJ55" i="13"/>
  <c r="EI55" i="13"/>
  <c r="EH55" i="13"/>
  <c r="EG55" i="13"/>
  <c r="EC55" i="13"/>
  <c r="DY55" i="13"/>
  <c r="DU55" i="13"/>
  <c r="DQ55" i="13"/>
  <c r="DM55" i="13"/>
  <c r="DI55" i="13"/>
  <c r="DE55" i="13"/>
  <c r="CZ55" i="13"/>
  <c r="CY55" i="13"/>
  <c r="CT55" i="13"/>
  <c r="CS55" i="13"/>
  <c r="CN55" i="13"/>
  <c r="CM55" i="13"/>
  <c r="EL54" i="13"/>
  <c r="EK54" i="13"/>
  <c r="EJ54" i="13"/>
  <c r="EI54" i="13"/>
  <c r="EH54" i="13"/>
  <c r="EG54" i="13"/>
  <c r="EC54" i="13"/>
  <c r="DY54" i="13"/>
  <c r="DU54" i="13"/>
  <c r="DQ54" i="13"/>
  <c r="DM54" i="13"/>
  <c r="DI54" i="13"/>
  <c r="DE54" i="13"/>
  <c r="CZ54" i="13"/>
  <c r="CY54" i="13"/>
  <c r="CT54" i="13"/>
  <c r="CS54" i="13"/>
  <c r="CN54" i="13"/>
  <c r="CM54" i="13"/>
  <c r="EL53" i="13"/>
  <c r="EK53" i="13"/>
  <c r="EJ53" i="13"/>
  <c r="EI53" i="13"/>
  <c r="EH53" i="13"/>
  <c r="EG53" i="13"/>
  <c r="EC53" i="13"/>
  <c r="DY53" i="13"/>
  <c r="DU53" i="13"/>
  <c r="DQ53" i="13"/>
  <c r="DM53" i="13"/>
  <c r="DI53" i="13"/>
  <c r="DE53" i="13"/>
  <c r="CZ53" i="13"/>
  <c r="CY53" i="13"/>
  <c r="CT53" i="13"/>
  <c r="CS53" i="13"/>
  <c r="CN53" i="13"/>
  <c r="CM53" i="13"/>
  <c r="EL52" i="13"/>
  <c r="EK52" i="13"/>
  <c r="EJ52" i="13"/>
  <c r="EI52" i="13"/>
  <c r="EH52" i="13"/>
  <c r="EG52" i="13"/>
  <c r="EC52" i="13"/>
  <c r="DY52" i="13"/>
  <c r="DU52" i="13"/>
  <c r="DQ52" i="13"/>
  <c r="DM52" i="13"/>
  <c r="DI52" i="13"/>
  <c r="DE52" i="13"/>
  <c r="CZ52" i="13"/>
  <c r="CY52" i="13"/>
  <c r="CT52" i="13"/>
  <c r="CS52" i="13"/>
  <c r="CN52" i="13"/>
  <c r="CM52" i="13"/>
  <c r="EL51" i="13"/>
  <c r="EK51" i="13"/>
  <c r="EJ51" i="13"/>
  <c r="EI51" i="13"/>
  <c r="EH51" i="13"/>
  <c r="EG51" i="13"/>
  <c r="EC51" i="13"/>
  <c r="DY51" i="13"/>
  <c r="DU51" i="13"/>
  <c r="DQ51" i="13"/>
  <c r="DM51" i="13"/>
  <c r="DI51" i="13"/>
  <c r="DE51" i="13"/>
  <c r="CZ51" i="13"/>
  <c r="CY51" i="13"/>
  <c r="CT51" i="13"/>
  <c r="CS51" i="13"/>
  <c r="CN51" i="13"/>
  <c r="CM51" i="13"/>
  <c r="EL50" i="13"/>
  <c r="EK50" i="13"/>
  <c r="EJ50" i="13"/>
  <c r="EI50" i="13"/>
  <c r="EH50" i="13"/>
  <c r="EG50" i="13"/>
  <c r="EC50" i="13"/>
  <c r="DY50" i="13"/>
  <c r="DU50" i="13"/>
  <c r="DQ50" i="13"/>
  <c r="DM50" i="13"/>
  <c r="DI50" i="13"/>
  <c r="DE50" i="13"/>
  <c r="CZ50" i="13"/>
  <c r="CY50" i="13"/>
  <c r="CT50" i="13"/>
  <c r="CS50" i="13"/>
  <c r="CN50" i="13"/>
  <c r="CM50" i="13"/>
  <c r="EL49" i="13"/>
  <c r="EK49" i="13"/>
  <c r="EJ49" i="13"/>
  <c r="EI49" i="13"/>
  <c r="EH49" i="13"/>
  <c r="EG49" i="13"/>
  <c r="EC49" i="13"/>
  <c r="DY49" i="13"/>
  <c r="DU49" i="13"/>
  <c r="DQ49" i="13"/>
  <c r="DM49" i="13"/>
  <c r="DI49" i="13"/>
  <c r="DE49" i="13"/>
  <c r="CZ49" i="13"/>
  <c r="CY49" i="13"/>
  <c r="CT49" i="13"/>
  <c r="CS49" i="13"/>
  <c r="CN49" i="13"/>
  <c r="CM49" i="13"/>
  <c r="EL48" i="13"/>
  <c r="EK48" i="13"/>
  <c r="EJ48" i="13"/>
  <c r="EI48" i="13"/>
  <c r="EH48" i="13"/>
  <c r="EG48" i="13"/>
  <c r="EC48" i="13"/>
  <c r="DY48" i="13"/>
  <c r="DU48" i="13"/>
  <c r="DQ48" i="13"/>
  <c r="DM48" i="13"/>
  <c r="DI48" i="13"/>
  <c r="DE48" i="13"/>
  <c r="CZ48" i="13"/>
  <c r="CY48" i="13"/>
  <c r="CT48" i="13"/>
  <c r="CS48" i="13"/>
  <c r="CN48" i="13"/>
  <c r="CM48" i="13"/>
  <c r="EL47" i="13"/>
  <c r="EK47" i="13"/>
  <c r="EJ47" i="13"/>
  <c r="EI47" i="13"/>
  <c r="EH47" i="13"/>
  <c r="EG47" i="13"/>
  <c r="EC47" i="13"/>
  <c r="DY47" i="13"/>
  <c r="DU47" i="13"/>
  <c r="DQ47" i="13"/>
  <c r="DM47" i="13"/>
  <c r="DI47" i="13"/>
  <c r="DE47" i="13"/>
  <c r="CZ47" i="13"/>
  <c r="CY47" i="13"/>
  <c r="CT47" i="13"/>
  <c r="CS47" i="13"/>
  <c r="CN47" i="13"/>
  <c r="CM47" i="13"/>
  <c r="EL46" i="13"/>
  <c r="EK46" i="13"/>
  <c r="EJ46" i="13"/>
  <c r="EI46" i="13"/>
  <c r="EH46" i="13"/>
  <c r="EG46" i="13"/>
  <c r="EC46" i="13"/>
  <c r="DY46" i="13"/>
  <c r="DU46" i="13"/>
  <c r="DQ46" i="13"/>
  <c r="DM46" i="13"/>
  <c r="DI46" i="13"/>
  <c r="DE46" i="13"/>
  <c r="CZ46" i="13"/>
  <c r="CY46" i="13"/>
  <c r="CT46" i="13"/>
  <c r="CS46" i="13"/>
  <c r="CN46" i="13"/>
  <c r="CM46" i="13"/>
  <c r="EL45" i="13"/>
  <c r="EK45" i="13"/>
  <c r="EJ45" i="13"/>
  <c r="EI45" i="13"/>
  <c r="EH45" i="13"/>
  <c r="EG45" i="13"/>
  <c r="EC45" i="13"/>
  <c r="DY45" i="13"/>
  <c r="DU45" i="13"/>
  <c r="DQ45" i="13"/>
  <c r="DM45" i="13"/>
  <c r="DI45" i="13"/>
  <c r="DE45" i="13"/>
  <c r="CZ45" i="13"/>
  <c r="CY45" i="13"/>
  <c r="CT45" i="13"/>
  <c r="CS45" i="13"/>
  <c r="CN45" i="13"/>
  <c r="CM45" i="13"/>
  <c r="EL44" i="13"/>
  <c r="EK44" i="13"/>
  <c r="EJ44" i="13"/>
  <c r="EI44" i="13"/>
  <c r="EH44" i="13"/>
  <c r="EG44" i="13"/>
  <c r="EC44" i="13"/>
  <c r="DY44" i="13"/>
  <c r="DU44" i="13"/>
  <c r="DQ44" i="13"/>
  <c r="DM44" i="13"/>
  <c r="DI44" i="13"/>
  <c r="DE44" i="13"/>
  <c r="CZ44" i="13"/>
  <c r="CY44" i="13"/>
  <c r="CT44" i="13"/>
  <c r="CS44" i="13"/>
  <c r="CN44" i="13"/>
  <c r="CM44" i="13"/>
  <c r="EL43" i="13"/>
  <c r="EK43" i="13"/>
  <c r="EJ43" i="13"/>
  <c r="EI43" i="13"/>
  <c r="EH43" i="13"/>
  <c r="EG43" i="13"/>
  <c r="EC43" i="13"/>
  <c r="DY43" i="13"/>
  <c r="DU43" i="13"/>
  <c r="DQ43" i="13"/>
  <c r="DM43" i="13"/>
  <c r="DI43" i="13"/>
  <c r="DE43" i="13"/>
  <c r="CZ43" i="13"/>
  <c r="CY43" i="13"/>
  <c r="CT43" i="13"/>
  <c r="CS43" i="13"/>
  <c r="CN43" i="13"/>
  <c r="CM43" i="13"/>
  <c r="EL42" i="13"/>
  <c r="EK42" i="13"/>
  <c r="EJ42" i="13"/>
  <c r="EI42" i="13"/>
  <c r="EH42" i="13"/>
  <c r="EG42" i="13"/>
  <c r="EC42" i="13"/>
  <c r="DY42" i="13"/>
  <c r="DU42" i="13"/>
  <c r="DQ42" i="13"/>
  <c r="DM42" i="13"/>
  <c r="DI42" i="13"/>
  <c r="DE42" i="13"/>
  <c r="CZ42" i="13"/>
  <c r="CY42" i="13"/>
  <c r="CT42" i="13"/>
  <c r="CS42" i="13"/>
  <c r="CN42" i="13"/>
  <c r="CM42" i="13"/>
  <c r="EL41" i="13"/>
  <c r="EK41" i="13"/>
  <c r="EJ41" i="13"/>
  <c r="EI41" i="13"/>
  <c r="EH41" i="13"/>
  <c r="EG41" i="13"/>
  <c r="EC41" i="13"/>
  <c r="DY41" i="13"/>
  <c r="DU41" i="13"/>
  <c r="DQ41" i="13"/>
  <c r="DM41" i="13"/>
  <c r="DI41" i="13"/>
  <c r="DE41" i="13"/>
  <c r="CZ41" i="13"/>
  <c r="CY41" i="13"/>
  <c r="CT41" i="13"/>
  <c r="CS41" i="13"/>
  <c r="CN41" i="13"/>
  <c r="CM41" i="13"/>
  <c r="EL40" i="13"/>
  <c r="EK40" i="13"/>
  <c r="EJ40" i="13"/>
  <c r="EI40" i="13"/>
  <c r="EH40" i="13"/>
  <c r="EG40" i="13"/>
  <c r="EC40" i="13"/>
  <c r="DY40" i="13"/>
  <c r="DU40" i="13"/>
  <c r="DQ40" i="13"/>
  <c r="DM40" i="13"/>
  <c r="DI40" i="13"/>
  <c r="DE40" i="13"/>
  <c r="CZ40" i="13"/>
  <c r="CY40" i="13"/>
  <c r="CT40" i="13"/>
  <c r="CS40" i="13"/>
  <c r="CN40" i="13"/>
  <c r="CM40" i="13"/>
  <c r="EL39" i="13"/>
  <c r="EK39" i="13"/>
  <c r="EJ39" i="13"/>
  <c r="EI39" i="13"/>
  <c r="EH39" i="13"/>
  <c r="EG39" i="13"/>
  <c r="EC39" i="13"/>
  <c r="DY39" i="13"/>
  <c r="DU39" i="13"/>
  <c r="DQ39" i="13"/>
  <c r="DM39" i="13"/>
  <c r="DI39" i="13"/>
  <c r="DE39" i="13"/>
  <c r="CZ39" i="13"/>
  <c r="CY39" i="13"/>
  <c r="CT39" i="13"/>
  <c r="CS39" i="13"/>
  <c r="CN39" i="13"/>
  <c r="CM39" i="13"/>
  <c r="EL38" i="13"/>
  <c r="EK38" i="13"/>
  <c r="EJ38" i="13"/>
  <c r="EI38" i="13"/>
  <c r="EH38" i="13"/>
  <c r="EG38" i="13"/>
  <c r="EC38" i="13"/>
  <c r="DY38" i="13"/>
  <c r="DU38" i="13"/>
  <c r="DQ38" i="13"/>
  <c r="DM38" i="13"/>
  <c r="DI38" i="13"/>
  <c r="DE38" i="13"/>
  <c r="CZ38" i="13"/>
  <c r="CY38" i="13"/>
  <c r="CT38" i="13"/>
  <c r="CS38" i="13"/>
  <c r="CN38" i="13"/>
  <c r="CM38" i="13"/>
  <c r="EL37" i="13"/>
  <c r="EK37" i="13"/>
  <c r="EJ37" i="13"/>
  <c r="EI37" i="13"/>
  <c r="EH37" i="13"/>
  <c r="EG37" i="13"/>
  <c r="EC37" i="13"/>
  <c r="DY37" i="13"/>
  <c r="DU37" i="13"/>
  <c r="DQ37" i="13"/>
  <c r="DM37" i="13"/>
  <c r="DI37" i="13"/>
  <c r="DE37" i="13"/>
  <c r="CZ37" i="13"/>
  <c r="CY37" i="13"/>
  <c r="CT37" i="13"/>
  <c r="CS37" i="13"/>
  <c r="CN37" i="13"/>
  <c r="CM37" i="13"/>
  <c r="EL36" i="13"/>
  <c r="EK36" i="13"/>
  <c r="EJ36" i="13"/>
  <c r="EI36" i="13"/>
  <c r="EH36" i="13"/>
  <c r="EG36" i="13"/>
  <c r="EC36" i="13"/>
  <c r="DY36" i="13"/>
  <c r="DU36" i="13"/>
  <c r="DQ36" i="13"/>
  <c r="DM36" i="13"/>
  <c r="DI36" i="13"/>
  <c r="DE36" i="13"/>
  <c r="CZ36" i="13"/>
  <c r="CY36" i="13"/>
  <c r="CT36" i="13"/>
  <c r="CS36" i="13"/>
  <c r="CN36" i="13"/>
  <c r="CM36" i="13"/>
  <c r="EL35" i="13"/>
  <c r="EK35" i="13"/>
  <c r="EJ35" i="13"/>
  <c r="EI35" i="13"/>
  <c r="EH35" i="13"/>
  <c r="EG35" i="13"/>
  <c r="EC35" i="13"/>
  <c r="DY35" i="13"/>
  <c r="DU35" i="13"/>
  <c r="DQ35" i="13"/>
  <c r="DM35" i="13"/>
  <c r="DI35" i="13"/>
  <c r="DE35" i="13"/>
  <c r="CZ35" i="13"/>
  <c r="CY35" i="13"/>
  <c r="CT35" i="13"/>
  <c r="CS35" i="13"/>
  <c r="CN35" i="13"/>
  <c r="CM35" i="13"/>
  <c r="EL34" i="13"/>
  <c r="EK34" i="13"/>
  <c r="EJ34" i="13"/>
  <c r="EI34" i="13"/>
  <c r="EH34" i="13"/>
  <c r="EG34" i="13"/>
  <c r="EC34" i="13"/>
  <c r="DY34" i="13"/>
  <c r="DU34" i="13"/>
  <c r="DQ34" i="13"/>
  <c r="DM34" i="13"/>
  <c r="DI34" i="13"/>
  <c r="DE34" i="13"/>
  <c r="CZ34" i="13"/>
  <c r="CY34" i="13"/>
  <c r="CT34" i="13"/>
  <c r="CS34" i="13"/>
  <c r="CN34" i="13"/>
  <c r="CM34" i="13"/>
  <c r="EL33" i="13"/>
  <c r="EK33" i="13"/>
  <c r="EJ33" i="13"/>
  <c r="EI33" i="13"/>
  <c r="EH33" i="13"/>
  <c r="EG33" i="13"/>
  <c r="EC33" i="13"/>
  <c r="DY33" i="13"/>
  <c r="DU33" i="13"/>
  <c r="DQ33" i="13"/>
  <c r="DM33" i="13"/>
  <c r="DI33" i="13"/>
  <c r="DE33" i="13"/>
  <c r="CZ33" i="13"/>
  <c r="CY33" i="13"/>
  <c r="CT33" i="13"/>
  <c r="CS33" i="13"/>
  <c r="CN33" i="13"/>
  <c r="CM33" i="13"/>
  <c r="EL32" i="13"/>
  <c r="EK32" i="13"/>
  <c r="EJ32" i="13"/>
  <c r="EI32" i="13"/>
  <c r="EH32" i="13"/>
  <c r="EG32" i="13"/>
  <c r="EC32" i="13"/>
  <c r="DY32" i="13"/>
  <c r="DU32" i="13"/>
  <c r="DQ32" i="13"/>
  <c r="DM32" i="13"/>
  <c r="DI32" i="13"/>
  <c r="DE32" i="13"/>
  <c r="CZ32" i="13"/>
  <c r="CY32" i="13"/>
  <c r="CT32" i="13"/>
  <c r="CS32" i="13"/>
  <c r="CN32" i="13"/>
  <c r="CM32" i="13"/>
  <c r="EL31" i="13"/>
  <c r="EK31" i="13"/>
  <c r="EJ31" i="13"/>
  <c r="EI31" i="13"/>
  <c r="EH31" i="13"/>
  <c r="EG31" i="13"/>
  <c r="EC31" i="13"/>
  <c r="DY31" i="13"/>
  <c r="DU31" i="13"/>
  <c r="DQ31" i="13"/>
  <c r="DM31" i="13"/>
  <c r="DI31" i="13"/>
  <c r="DE31" i="13"/>
  <c r="CZ31" i="13"/>
  <c r="CY31" i="13"/>
  <c r="CT31" i="13"/>
  <c r="CS31" i="13"/>
  <c r="CN31" i="13"/>
  <c r="CM31" i="13"/>
  <c r="EL30" i="13"/>
  <c r="EK30" i="13"/>
  <c r="EJ30" i="13"/>
  <c r="EI30" i="13"/>
  <c r="EH30" i="13"/>
  <c r="EG30" i="13"/>
  <c r="EC30" i="13"/>
  <c r="DY30" i="13"/>
  <c r="DU30" i="13"/>
  <c r="DQ30" i="13"/>
  <c r="DM30" i="13"/>
  <c r="DI30" i="13"/>
  <c r="DE30" i="13"/>
  <c r="CZ30" i="13"/>
  <c r="CY30" i="13"/>
  <c r="CT30" i="13"/>
  <c r="CS30" i="13"/>
  <c r="CN30" i="13"/>
  <c r="CM30" i="13"/>
  <c r="EL29" i="13"/>
  <c r="EK29" i="13"/>
  <c r="EJ29" i="13"/>
  <c r="EI29" i="13"/>
  <c r="EH29" i="13"/>
  <c r="EG29" i="13"/>
  <c r="EC29" i="13"/>
  <c r="DY29" i="13"/>
  <c r="DU29" i="13"/>
  <c r="DQ29" i="13"/>
  <c r="DM29" i="13"/>
  <c r="DI29" i="13"/>
  <c r="DE29" i="13"/>
  <c r="CZ29" i="13"/>
  <c r="CY29" i="13"/>
  <c r="CT29" i="13"/>
  <c r="CS29" i="13"/>
  <c r="CN29" i="13"/>
  <c r="CM29" i="13"/>
  <c r="EL28" i="13"/>
  <c r="EK28" i="13"/>
  <c r="EJ28" i="13"/>
  <c r="EI28" i="13"/>
  <c r="EH28" i="13"/>
  <c r="EG28" i="13"/>
  <c r="EC28" i="13"/>
  <c r="DY28" i="13"/>
  <c r="DU28" i="13"/>
  <c r="DQ28" i="13"/>
  <c r="DM28" i="13"/>
  <c r="DI28" i="13"/>
  <c r="DE28" i="13"/>
  <c r="CZ28" i="13"/>
  <c r="CY28" i="13"/>
  <c r="CT28" i="13"/>
  <c r="CS28" i="13"/>
  <c r="CN28" i="13"/>
  <c r="CM28" i="13"/>
  <c r="EL27" i="13"/>
  <c r="EK27" i="13"/>
  <c r="EJ27" i="13"/>
  <c r="EI27" i="13"/>
  <c r="EH27" i="13"/>
  <c r="EG27" i="13"/>
  <c r="EC27" i="13"/>
  <c r="DY27" i="13"/>
  <c r="DU27" i="13"/>
  <c r="DQ27" i="13"/>
  <c r="DM27" i="13"/>
  <c r="DI27" i="13"/>
  <c r="DE27" i="13"/>
  <c r="CZ27" i="13"/>
  <c r="CY27" i="13"/>
  <c r="CT27" i="13"/>
  <c r="CS27" i="13"/>
  <c r="CN27" i="13"/>
  <c r="CM27" i="13"/>
  <c r="EL26" i="13"/>
  <c r="EK26" i="13"/>
  <c r="EJ26" i="13"/>
  <c r="EI26" i="13"/>
  <c r="EH26" i="13"/>
  <c r="EG26" i="13"/>
  <c r="EC26" i="13"/>
  <c r="DY26" i="13"/>
  <c r="DU26" i="13"/>
  <c r="DQ26" i="13"/>
  <c r="DM26" i="13"/>
  <c r="DI26" i="13"/>
  <c r="DE26" i="13"/>
  <c r="CZ26" i="13"/>
  <c r="CY26" i="13"/>
  <c r="CT26" i="13"/>
  <c r="CS26" i="13"/>
  <c r="CN26" i="13"/>
  <c r="CM26" i="13"/>
  <c r="EL25" i="13"/>
  <c r="EK25" i="13"/>
  <c r="EJ25" i="13"/>
  <c r="EI25" i="13"/>
  <c r="EH25" i="13"/>
  <c r="EG25" i="13"/>
  <c r="EC25" i="13"/>
  <c r="DY25" i="13"/>
  <c r="DU25" i="13"/>
  <c r="DQ25" i="13"/>
  <c r="DM25" i="13"/>
  <c r="DI25" i="13"/>
  <c r="DE25" i="13"/>
  <c r="CZ25" i="13"/>
  <c r="CY25" i="13"/>
  <c r="CT25" i="13"/>
  <c r="CS25" i="13"/>
  <c r="CN25" i="13"/>
  <c r="CM25" i="13"/>
  <c r="EL24" i="13"/>
  <c r="EK24" i="13"/>
  <c r="EJ24" i="13"/>
  <c r="EI24" i="13"/>
  <c r="EH24" i="13"/>
  <c r="EG24" i="13"/>
  <c r="EC24" i="13"/>
  <c r="DY24" i="13"/>
  <c r="DU24" i="13"/>
  <c r="DQ24" i="13"/>
  <c r="DM24" i="13"/>
  <c r="DI24" i="13"/>
  <c r="DE24" i="13"/>
  <c r="CZ24" i="13"/>
  <c r="CY24" i="13"/>
  <c r="CT24" i="13"/>
  <c r="CS24" i="13"/>
  <c r="CN24" i="13"/>
  <c r="CM24" i="13"/>
  <c r="EL23" i="13"/>
  <c r="EK23" i="13"/>
  <c r="EJ23" i="13"/>
  <c r="EI23" i="13"/>
  <c r="EH23" i="13"/>
  <c r="EG23" i="13"/>
  <c r="EC23" i="13"/>
  <c r="DY23" i="13"/>
  <c r="DU23" i="13"/>
  <c r="DQ23" i="13"/>
  <c r="DM23" i="13"/>
  <c r="DI23" i="13"/>
  <c r="DE23" i="13"/>
  <c r="CZ23" i="13"/>
  <c r="CY23" i="13"/>
  <c r="CT23" i="13"/>
  <c r="CS23" i="13"/>
  <c r="CN23" i="13"/>
  <c r="CM23" i="13"/>
  <c r="EL22" i="13"/>
  <c r="EK22" i="13"/>
  <c r="EJ22" i="13"/>
  <c r="EI22" i="13"/>
  <c r="EH22" i="13"/>
  <c r="EG22" i="13"/>
  <c r="EC22" i="13"/>
  <c r="DY22" i="13"/>
  <c r="DU22" i="13"/>
  <c r="DQ22" i="13"/>
  <c r="DM22" i="13"/>
  <c r="DI22" i="13"/>
  <c r="DE22" i="13"/>
  <c r="CZ22" i="13"/>
  <c r="CY22" i="13"/>
  <c r="CT22" i="13"/>
  <c r="CS22" i="13"/>
  <c r="CN22" i="13"/>
  <c r="CM22" i="13"/>
  <c r="EL21" i="13"/>
  <c r="EK21" i="13"/>
  <c r="EJ21" i="13"/>
  <c r="EI21" i="13"/>
  <c r="EH21" i="13"/>
  <c r="EG21" i="13"/>
  <c r="EC21" i="13"/>
  <c r="DY21" i="13"/>
  <c r="DU21" i="13"/>
  <c r="DQ21" i="13"/>
  <c r="DM21" i="13"/>
  <c r="DI21" i="13"/>
  <c r="DE21" i="13"/>
  <c r="CZ21" i="13"/>
  <c r="CY21" i="13"/>
  <c r="CT21" i="13"/>
  <c r="CS21" i="13"/>
  <c r="CN21" i="13"/>
  <c r="CM21" i="13"/>
  <c r="EL20" i="13"/>
  <c r="EK20" i="13"/>
  <c r="EJ20" i="13"/>
  <c r="EI20" i="13"/>
  <c r="EH20" i="13"/>
  <c r="EG20" i="13"/>
  <c r="EC20" i="13"/>
  <c r="DY20" i="13"/>
  <c r="DU20" i="13"/>
  <c r="DQ20" i="13"/>
  <c r="DM20" i="13"/>
  <c r="DI20" i="13"/>
  <c r="DE20" i="13"/>
  <c r="CZ20" i="13"/>
  <c r="CY20" i="13"/>
  <c r="CT20" i="13"/>
  <c r="CS20" i="13"/>
  <c r="CN20" i="13"/>
  <c r="CM20" i="13"/>
  <c r="EL19" i="13"/>
  <c r="EK19" i="13"/>
  <c r="EJ19" i="13"/>
  <c r="EI19" i="13"/>
  <c r="EH19" i="13"/>
  <c r="EG19" i="13"/>
  <c r="EC19" i="13"/>
  <c r="DY19" i="13"/>
  <c r="DU19" i="13"/>
  <c r="DQ19" i="13"/>
  <c r="DM19" i="13"/>
  <c r="DI19" i="13"/>
  <c r="DE19" i="13"/>
  <c r="CZ19" i="13"/>
  <c r="CY19" i="13"/>
  <c r="CT19" i="13"/>
  <c r="CS19" i="13"/>
  <c r="CN19" i="13"/>
  <c r="CM19" i="13"/>
  <c r="EL18" i="13"/>
  <c r="EK18" i="13"/>
  <c r="EJ18" i="13"/>
  <c r="EI18" i="13"/>
  <c r="EH18" i="13"/>
  <c r="EG18" i="13"/>
  <c r="EC18" i="13"/>
  <c r="DY18" i="13"/>
  <c r="DU18" i="13"/>
  <c r="DQ18" i="13"/>
  <c r="DM18" i="13"/>
  <c r="DI18" i="13"/>
  <c r="DE18" i="13"/>
  <c r="CZ18" i="13"/>
  <c r="CY18" i="13"/>
  <c r="CT18" i="13"/>
  <c r="CS18" i="13"/>
  <c r="CN18" i="13"/>
  <c r="CM18" i="13"/>
  <c r="EL17" i="13"/>
  <c r="EK17" i="13"/>
  <c r="EJ17" i="13"/>
  <c r="EI17" i="13"/>
  <c r="EH17" i="13"/>
  <c r="EG17" i="13"/>
  <c r="EC17" i="13"/>
  <c r="DY17" i="13"/>
  <c r="DU17" i="13"/>
  <c r="DQ17" i="13"/>
  <c r="DM17" i="13"/>
  <c r="DI17" i="13"/>
  <c r="DE17" i="13"/>
  <c r="CZ17" i="13"/>
  <c r="CY17" i="13"/>
  <c r="CT17" i="13"/>
  <c r="CS17" i="13"/>
  <c r="CN17" i="13"/>
  <c r="CM17" i="13"/>
  <c r="EL16" i="13"/>
  <c r="EK16" i="13"/>
  <c r="EJ16" i="13"/>
  <c r="EI16" i="13"/>
  <c r="EH16" i="13"/>
  <c r="EG16" i="13"/>
  <c r="EC16" i="13"/>
  <c r="DY16" i="13"/>
  <c r="DU16" i="13"/>
  <c r="DQ16" i="13"/>
  <c r="DM16" i="13"/>
  <c r="DI16" i="13"/>
  <c r="DE16" i="13"/>
  <c r="CZ16" i="13"/>
  <c r="CY16" i="13"/>
  <c r="CT16" i="13"/>
  <c r="CS16" i="13"/>
  <c r="CN16" i="13"/>
  <c r="CM16" i="13"/>
  <c r="EL15" i="13"/>
  <c r="EK15" i="13"/>
  <c r="EJ15" i="13"/>
  <c r="EI15" i="13"/>
  <c r="EH15" i="13"/>
  <c r="EG15" i="13"/>
  <c r="EC15" i="13"/>
  <c r="DY15" i="13"/>
  <c r="DU15" i="13"/>
  <c r="DQ15" i="13"/>
  <c r="DM15" i="13"/>
  <c r="DI15" i="13"/>
  <c r="DE15" i="13"/>
  <c r="CZ15" i="13"/>
  <c r="CY15" i="13"/>
  <c r="CT15" i="13"/>
  <c r="CS15" i="13"/>
  <c r="CN15" i="13"/>
  <c r="CM15" i="13"/>
  <c r="EL14" i="13"/>
  <c r="EK14" i="13"/>
  <c r="EJ14" i="13"/>
  <c r="EI14" i="13"/>
  <c r="EH14" i="13"/>
  <c r="EG14" i="13"/>
  <c r="EC14" i="13"/>
  <c r="DY14" i="13"/>
  <c r="DU14" i="13"/>
  <c r="DQ14" i="13"/>
  <c r="DM14" i="13"/>
  <c r="DI14" i="13"/>
  <c r="DE14" i="13"/>
  <c r="CZ14" i="13"/>
  <c r="CY14" i="13"/>
  <c r="CT14" i="13"/>
  <c r="CS14" i="13"/>
  <c r="CN14" i="13"/>
  <c r="CM14" i="13"/>
  <c r="EL13" i="13"/>
  <c r="EK13" i="13"/>
  <c r="EJ13" i="13"/>
  <c r="EI13" i="13"/>
  <c r="EH13" i="13"/>
  <c r="EG13" i="13"/>
  <c r="EC13" i="13"/>
  <c r="DY13" i="13"/>
  <c r="DU13" i="13"/>
  <c r="DQ13" i="13"/>
  <c r="DM13" i="13"/>
  <c r="DI13" i="13"/>
  <c r="DE13" i="13"/>
  <c r="CZ13" i="13"/>
  <c r="CY13" i="13"/>
  <c r="CT13" i="13"/>
  <c r="CS13" i="13"/>
  <c r="CN13" i="13"/>
  <c r="CM13" i="13"/>
  <c r="EL12" i="13"/>
  <c r="EK12" i="13"/>
  <c r="EJ12" i="13"/>
  <c r="EI12" i="13"/>
  <c r="EH12" i="13"/>
  <c r="EG12" i="13"/>
  <c r="EC12" i="13"/>
  <c r="DY12" i="13"/>
  <c r="DU12" i="13"/>
  <c r="DQ12" i="13"/>
  <c r="CO55" i="13" l="1"/>
  <c r="CV44" i="13"/>
  <c r="CO25" i="13"/>
  <c r="DA25" i="13"/>
  <c r="DA46" i="13"/>
  <c r="CO58" i="13"/>
  <c r="DA58" i="13"/>
  <c r="CO78" i="13"/>
  <c r="CU84" i="13"/>
  <c r="CO86" i="13"/>
  <c r="CO106" i="13"/>
  <c r="CO114" i="13"/>
  <c r="CO118" i="13"/>
  <c r="CU34" i="13"/>
  <c r="CO72" i="13"/>
  <c r="DA76" i="13"/>
  <c r="CO96" i="13"/>
  <c r="CU98" i="13"/>
  <c r="DA104" i="13"/>
  <c r="DA124" i="13"/>
  <c r="DN42" i="13"/>
  <c r="DO24" i="13"/>
  <c r="DS32" i="13"/>
  <c r="DG44" i="13"/>
  <c r="DB70" i="13"/>
  <c r="CV73" i="13"/>
  <c r="DB82" i="13"/>
  <c r="EE92" i="13"/>
  <c r="CP33" i="13"/>
  <c r="CU40" i="13"/>
  <c r="CO42" i="13"/>
  <c r="DA42" i="13"/>
  <c r="CP18" i="13"/>
  <c r="DR33" i="13"/>
  <c r="CW42" i="13"/>
  <c r="CV47" i="13"/>
  <c r="CV55" i="13"/>
  <c r="DJ63" i="13"/>
  <c r="CV125" i="13"/>
  <c r="DF40" i="13"/>
  <c r="CO45" i="13"/>
  <c r="CU47" i="13"/>
  <c r="CO49" i="13"/>
  <c r="DA49" i="13"/>
  <c r="DW53" i="13"/>
  <c r="ED54" i="13"/>
  <c r="CU55" i="13"/>
  <c r="ED92" i="13"/>
  <c r="EF92" i="13" s="1"/>
  <c r="AT92" i="13" s="1"/>
  <c r="CU99" i="13"/>
  <c r="CU107" i="13"/>
  <c r="CP61" i="13"/>
  <c r="CV68" i="13"/>
  <c r="CU69" i="13"/>
  <c r="DA71" i="13"/>
  <c r="CO75" i="13"/>
  <c r="CU77" i="13"/>
  <c r="CQ77" i="13"/>
  <c r="CO79" i="13"/>
  <c r="DA79" i="13"/>
  <c r="CV80" i="13"/>
  <c r="CU81" i="13"/>
  <c r="CO87" i="13"/>
  <c r="CU106" i="13"/>
  <c r="CP124" i="13"/>
  <c r="DZ18" i="13"/>
  <c r="DR62" i="13"/>
  <c r="DS81" i="13"/>
  <c r="CO83" i="13"/>
  <c r="DW86" i="13"/>
  <c r="EE110" i="13"/>
  <c r="CU119" i="13"/>
  <c r="DA121" i="13"/>
  <c r="DA84" i="13"/>
  <c r="DS56" i="13"/>
  <c r="DV57" i="13"/>
  <c r="DK57" i="13"/>
  <c r="ED60" i="13"/>
  <c r="DW60" i="13"/>
  <c r="CU62" i="13"/>
  <c r="CV65" i="13"/>
  <c r="EE65" i="13"/>
  <c r="CU70" i="13"/>
  <c r="DR71" i="13"/>
  <c r="CQ73" i="13"/>
  <c r="DG74" i="13"/>
  <c r="CU76" i="13"/>
  <c r="CV76" i="13"/>
  <c r="CW76" i="13"/>
  <c r="CU82" i="13"/>
  <c r="DA89" i="13"/>
  <c r="DG92" i="13"/>
  <c r="CQ98" i="13"/>
  <c r="EE99" i="13"/>
  <c r="CO102" i="13"/>
  <c r="EE103" i="13"/>
  <c r="CU104" i="13"/>
  <c r="DW107" i="13"/>
  <c r="DJ108" i="13"/>
  <c r="CO115" i="13"/>
  <c r="DA115" i="13"/>
  <c r="CU117" i="13"/>
  <c r="DZ124" i="13"/>
  <c r="EE36" i="13"/>
  <c r="CV77" i="13"/>
  <c r="EA77" i="13"/>
  <c r="DK81" i="13"/>
  <c r="DG82" i="13"/>
  <c r="CU95" i="13"/>
  <c r="DK113" i="13"/>
  <c r="CV117" i="13"/>
  <c r="CW117" i="13"/>
  <c r="CU118" i="13"/>
  <c r="DS119" i="13"/>
  <c r="CO120" i="13"/>
  <c r="CO124" i="13"/>
  <c r="CU25" i="13"/>
  <c r="DB29" i="13"/>
  <c r="DF49" i="13"/>
  <c r="DW52" i="13"/>
  <c r="DJ67" i="13"/>
  <c r="DW78" i="13"/>
  <c r="DB91" i="13"/>
  <c r="DK110" i="13"/>
  <c r="CU113" i="13"/>
  <c r="DN123" i="13"/>
  <c r="DR63" i="13"/>
  <c r="DA22" i="13"/>
  <c r="DA27" i="13"/>
  <c r="DK20" i="13"/>
  <c r="EE38" i="13"/>
  <c r="CV39" i="13"/>
  <c r="CQ13" i="13"/>
  <c r="DA14" i="13"/>
  <c r="DB14" i="13"/>
  <c r="CU15" i="13"/>
  <c r="DA19" i="13"/>
  <c r="DS20" i="13"/>
  <c r="EE24" i="13"/>
  <c r="DK28" i="13"/>
  <c r="DA34" i="13"/>
  <c r="CU36" i="13"/>
  <c r="CO37" i="13"/>
  <c r="DA37" i="13"/>
  <c r="CU39" i="13"/>
  <c r="DR45" i="13"/>
  <c r="DS48" i="13"/>
  <c r="CO63" i="13"/>
  <c r="CO64" i="13"/>
  <c r="DO65" i="13"/>
  <c r="DR87" i="13"/>
  <c r="CO88" i="13"/>
  <c r="DA88" i="13"/>
  <c r="EA88" i="13"/>
  <c r="ED89" i="13"/>
  <c r="CO92" i="13"/>
  <c r="DA92" i="13"/>
  <c r="CO94" i="13"/>
  <c r="DA109" i="13"/>
  <c r="CV109" i="13"/>
  <c r="CU110" i="13"/>
  <c r="CV110" i="13"/>
  <c r="CU111" i="13"/>
  <c r="CO117" i="13"/>
  <c r="DK40" i="13"/>
  <c r="DK41" i="13"/>
  <c r="EA48" i="13"/>
  <c r="DG65" i="13"/>
  <c r="DW92" i="13"/>
  <c r="DV93" i="13"/>
  <c r="DC96" i="13"/>
  <c r="CQ123" i="13"/>
  <c r="DS17" i="13"/>
  <c r="CO23" i="13"/>
  <c r="CU24" i="13"/>
  <c r="EA28" i="13"/>
  <c r="CO32" i="13"/>
  <c r="DK32" i="13"/>
  <c r="CO34" i="13"/>
  <c r="DO36" i="13"/>
  <c r="CO38" i="13"/>
  <c r="DG45" i="13"/>
  <c r="CO46" i="13"/>
  <c r="CW50" i="13"/>
  <c r="DA51" i="13"/>
  <c r="CV51" i="13"/>
  <c r="CQ52" i="13"/>
  <c r="DF54" i="13"/>
  <c r="DV58" i="13"/>
  <c r="DA64" i="13"/>
  <c r="DB66" i="13"/>
  <c r="CO67" i="13"/>
  <c r="CO68" i="13"/>
  <c r="DS77" i="13"/>
  <c r="DC77" i="13"/>
  <c r="DJ87" i="13"/>
  <c r="CW87" i="13"/>
  <c r="CU90" i="13"/>
  <c r="DJ96" i="13"/>
  <c r="CO98" i="13"/>
  <c r="CV102" i="13"/>
  <c r="CV106" i="13"/>
  <c r="DR108" i="13"/>
  <c r="DJ33" i="13"/>
  <c r="DV41" i="13"/>
  <c r="CU49" i="13"/>
  <c r="DA59" i="13"/>
  <c r="DR97" i="13"/>
  <c r="CW109" i="13"/>
  <c r="DR116" i="13"/>
  <c r="CU16" i="13"/>
  <c r="CO18" i="13"/>
  <c r="EA20" i="13"/>
  <c r="CU23" i="13"/>
  <c r="DF25" i="13"/>
  <c r="CO26" i="13"/>
  <c r="DA26" i="13"/>
  <c r="CU28" i="13"/>
  <c r="EA32" i="13"/>
  <c r="DG36" i="13"/>
  <c r="CQ36" i="13"/>
  <c r="DJ37" i="13"/>
  <c r="DJ40" i="13"/>
  <c r="DB45" i="13"/>
  <c r="EA49" i="13"/>
  <c r="DA50" i="13"/>
  <c r="CU51" i="13"/>
  <c r="CU52" i="13"/>
  <c r="DB53" i="13"/>
  <c r="CO54" i="13"/>
  <c r="DA54" i="13"/>
  <c r="DW62" i="13"/>
  <c r="CV64" i="13"/>
  <c r="DW66" i="13"/>
  <c r="CW67" i="13"/>
  <c r="DC69" i="13"/>
  <c r="CO71" i="13"/>
  <c r="CU73" i="13"/>
  <c r="CO80" i="13"/>
  <c r="DC81" i="13"/>
  <c r="CU85" i="13"/>
  <c r="DW85" i="13"/>
  <c r="DB86" i="13"/>
  <c r="CU88" i="13"/>
  <c r="DR88" i="13"/>
  <c r="DK90" i="13"/>
  <c r="DN92" i="13"/>
  <c r="CO93" i="13"/>
  <c r="DA93" i="13"/>
  <c r="CP95" i="13"/>
  <c r="DA97" i="13"/>
  <c r="DA98" i="13"/>
  <c r="CO100" i="13"/>
  <c r="CU102" i="13"/>
  <c r="CO103" i="13"/>
  <c r="DC113" i="13"/>
  <c r="DS113" i="13"/>
  <c r="CO116" i="13"/>
  <c r="DA116" i="13"/>
  <c r="DC13" i="13"/>
  <c r="CV19" i="13"/>
  <c r="DZ33" i="13"/>
  <c r="DV40" i="13"/>
  <c r="DF41" i="13"/>
  <c r="DC48" i="13"/>
  <c r="CV48" i="13"/>
  <c r="CU56" i="13"/>
  <c r="DF57" i="13"/>
  <c r="CP57" i="13"/>
  <c r="CW58" i="13"/>
  <c r="CV60" i="13"/>
  <c r="CW63" i="13"/>
  <c r="CW64" i="13"/>
  <c r="DG70" i="13"/>
  <c r="DC73" i="13"/>
  <c r="DR75" i="13"/>
  <c r="DA80" i="13"/>
  <c r="CV81" i="13"/>
  <c r="DK85" i="13"/>
  <c r="EA85" i="13"/>
  <c r="CO89" i="13"/>
  <c r="DZ100" i="13"/>
  <c r="DA108" i="13"/>
  <c r="CV112" i="13"/>
  <c r="EA113" i="13"/>
  <c r="DG119" i="13"/>
  <c r="DA120" i="13"/>
  <c r="CV121" i="13"/>
  <c r="DJ18" i="13"/>
  <c r="CO20" i="13"/>
  <c r="DG24" i="13"/>
  <c r="CO28" i="13"/>
  <c r="DJ29" i="13"/>
  <c r="CO30" i="13"/>
  <c r="DA30" i="13"/>
  <c r="DA31" i="13"/>
  <c r="CO33" i="13"/>
  <c r="CO35" i="13"/>
  <c r="DA36" i="13"/>
  <c r="CU38" i="13"/>
  <c r="DA41" i="13"/>
  <c r="DA43" i="13"/>
  <c r="CV43" i="13"/>
  <c r="CU44" i="13"/>
  <c r="CU48" i="13"/>
  <c r="CP49" i="13"/>
  <c r="CO50" i="13"/>
  <c r="CV52" i="13"/>
  <c r="DG52" i="13"/>
  <c r="DV54" i="13"/>
  <c r="CV56" i="13"/>
  <c r="DA57" i="13"/>
  <c r="CO61" i="13"/>
  <c r="CU66" i="13"/>
  <c r="CU68" i="13"/>
  <c r="DA68" i="13"/>
  <c r="DK69" i="13"/>
  <c r="CV69" i="13"/>
  <c r="DB71" i="13"/>
  <c r="CW71" i="13"/>
  <c r="DA72" i="13"/>
  <c r="CV72" i="13"/>
  <c r="CO76" i="13"/>
  <c r="DK77" i="13"/>
  <c r="CU78" i="13"/>
  <c r="CO82" i="13"/>
  <c r="CO84" i="13"/>
  <c r="DA87" i="13"/>
  <c r="DR89" i="13"/>
  <c r="DA90" i="13"/>
  <c r="CQ90" i="13"/>
  <c r="CU91" i="13"/>
  <c r="DR91" i="13"/>
  <c r="DG91" i="13"/>
  <c r="CW93" i="13"/>
  <c r="CU96" i="13"/>
  <c r="CO101" i="13"/>
  <c r="DA101" i="13"/>
  <c r="CW101" i="13"/>
  <c r="CO105" i="13"/>
  <c r="DA105" i="13"/>
  <c r="CW105" i="13"/>
  <c r="CU108" i="13"/>
  <c r="CO109" i="13"/>
  <c r="CO110" i="13"/>
  <c r="CO112" i="13"/>
  <c r="DA112" i="13"/>
  <c r="CW112" i="13"/>
  <c r="CP115" i="13"/>
  <c r="DA117" i="13"/>
  <c r="CV118" i="13"/>
  <c r="CQ119" i="13"/>
  <c r="DA119" i="13"/>
  <c r="CU120" i="13"/>
  <c r="CW120" i="13"/>
  <c r="CO122" i="13"/>
  <c r="DA122" i="13"/>
  <c r="CU124" i="13"/>
  <c r="CU125" i="13"/>
  <c r="CV27" i="13"/>
  <c r="DR29" i="13"/>
  <c r="CU41" i="13"/>
  <c r="EA41" i="13"/>
  <c r="CU57" i="13"/>
  <c r="EA57" i="13"/>
  <c r="DN58" i="13"/>
  <c r="DG60" i="13"/>
  <c r="CQ65" i="13"/>
  <c r="DA67" i="13"/>
  <c r="DS69" i="13"/>
  <c r="DC85" i="13"/>
  <c r="DS85" i="13"/>
  <c r="CV85" i="13"/>
  <c r="DZ93" i="13"/>
  <c r="CW100" i="13"/>
  <c r="CV101" i="13"/>
  <c r="CW104" i="13"/>
  <c r="CV105" i="13"/>
  <c r="CP108" i="13"/>
  <c r="DN111" i="13"/>
  <c r="DR13" i="13"/>
  <c r="DA18" i="13"/>
  <c r="DB18" i="13"/>
  <c r="CO19" i="13"/>
  <c r="CO22" i="13"/>
  <c r="CQ24" i="13"/>
  <c r="DA24" i="13"/>
  <c r="CV31" i="13"/>
  <c r="CU35" i="13"/>
  <c r="CO40" i="13"/>
  <c r="DA40" i="13"/>
  <c r="DO40" i="13"/>
  <c r="DW44" i="13"/>
  <c r="CP45" i="13"/>
  <c r="DV46" i="13"/>
  <c r="CO53" i="13"/>
  <c r="CV53" i="13"/>
  <c r="CW53" i="13"/>
  <c r="DR57" i="13"/>
  <c r="CV59" i="13"/>
  <c r="CU60" i="13"/>
  <c r="DA61" i="13"/>
  <c r="DA62" i="13"/>
  <c r="DA63" i="13"/>
  <c r="CO66" i="13"/>
  <c r="DA66" i="13"/>
  <c r="DG66" i="13"/>
  <c r="CO70" i="13"/>
  <c r="CU72" i="13"/>
  <c r="CO74" i="13"/>
  <c r="DB78" i="13"/>
  <c r="DR79" i="13"/>
  <c r="DA83" i="13"/>
  <c r="CW83" i="13"/>
  <c r="CV84" i="13"/>
  <c r="CQ85" i="13"/>
  <c r="DG85" i="13"/>
  <c r="DO85" i="13"/>
  <c r="EE85" i="13"/>
  <c r="CU86" i="13"/>
  <c r="CW88" i="13"/>
  <c r="CU92" i="13"/>
  <c r="DF93" i="13"/>
  <c r="CQ95" i="13"/>
  <c r="CW97" i="13"/>
  <c r="CO99" i="13"/>
  <c r="DA99" i="13"/>
  <c r="DA100" i="13"/>
  <c r="DS103" i="13"/>
  <c r="DA106" i="13"/>
  <c r="DA107" i="13"/>
  <c r="CO108" i="13"/>
  <c r="CU109" i="13"/>
  <c r="DA111" i="13"/>
  <c r="CU114" i="13"/>
  <c r="CU116" i="13"/>
  <c r="CV116" i="13"/>
  <c r="CW116" i="13"/>
  <c r="CV122" i="13"/>
  <c r="CW125" i="13"/>
  <c r="CO17" i="13"/>
  <c r="DK16" i="13"/>
  <c r="CV16" i="13"/>
  <c r="CO16" i="13"/>
  <c r="CW14" i="13"/>
  <c r="CO14" i="13"/>
  <c r="CW15" i="13"/>
  <c r="CV15" i="13"/>
  <c r="CO15" i="13"/>
  <c r="EE17" i="13"/>
  <c r="DW17" i="13"/>
  <c r="DO17" i="13"/>
  <c r="DG17" i="13"/>
  <c r="CQ17" i="13"/>
  <c r="ED21" i="13"/>
  <c r="DJ21" i="13"/>
  <c r="DZ25" i="13"/>
  <c r="DR25" i="13"/>
  <c r="DJ25" i="13"/>
  <c r="DB25" i="13"/>
  <c r="CP25" i="13"/>
  <c r="DR37" i="13"/>
  <c r="DV42" i="13"/>
  <c r="CW56" i="13"/>
  <c r="DG56" i="13"/>
  <c r="DW56" i="13"/>
  <c r="CQ56" i="13"/>
  <c r="DW61" i="13"/>
  <c r="DS61" i="13"/>
  <c r="DK61" i="13"/>
  <c r="DC61" i="13"/>
  <c r="EA61" i="13"/>
  <c r="DO61" i="13"/>
  <c r="DJ104" i="13"/>
  <c r="CP104" i="13"/>
  <c r="DR104" i="13"/>
  <c r="DB104" i="13"/>
  <c r="DO16" i="13"/>
  <c r="DV17" i="13"/>
  <c r="EA45" i="13"/>
  <c r="DK45" i="13"/>
  <c r="DW49" i="13"/>
  <c r="DG49" i="13"/>
  <c r="DH49" i="13" s="1"/>
  <c r="AN49" i="13" s="1"/>
  <c r="CV50" i="13"/>
  <c r="ED50" i="13"/>
  <c r="DF50" i="13"/>
  <c r="DG61" i="13"/>
  <c r="DZ104" i="13"/>
  <c r="CP120" i="13"/>
  <c r="DB120" i="13"/>
  <c r="DZ120" i="13"/>
  <c r="DZ14" i="13"/>
  <c r="DR14" i="13"/>
  <c r="CP14" i="13"/>
  <c r="DR18" i="13"/>
  <c r="DV25" i="13"/>
  <c r="EE32" i="13"/>
  <c r="DW32" i="13"/>
  <c r="DO32" i="13"/>
  <c r="DG32" i="13"/>
  <c r="CQ32" i="13"/>
  <c r="CV33" i="13"/>
  <c r="ED33" i="13"/>
  <c r="DV33" i="13"/>
  <c r="DN33" i="13"/>
  <c r="DF33" i="13"/>
  <c r="DA35" i="13"/>
  <c r="ED35" i="13"/>
  <c r="CV35" i="13"/>
  <c r="CW36" i="13"/>
  <c r="EA36" i="13"/>
  <c r="DS36" i="13"/>
  <c r="DK36" i="13"/>
  <c r="DC36" i="13"/>
  <c r="DR41" i="13"/>
  <c r="DB41" i="13"/>
  <c r="CP41" i="13"/>
  <c r="CQ44" i="13"/>
  <c r="DW45" i="13"/>
  <c r="CV45" i="13"/>
  <c r="CW45" i="13"/>
  <c r="ED46" i="13"/>
  <c r="EE46" i="13"/>
  <c r="CW46" i="13"/>
  <c r="CO47" i="13"/>
  <c r="CW48" i="13"/>
  <c r="DG48" i="13"/>
  <c r="DW48" i="13"/>
  <c r="CQ48" i="13"/>
  <c r="DK49" i="13"/>
  <c r="DV49" i="13"/>
  <c r="DR49" i="13"/>
  <c r="DV50" i="13"/>
  <c r="DG53" i="13"/>
  <c r="DR53" i="13"/>
  <c r="DC56" i="13"/>
  <c r="CQ60" i="13"/>
  <c r="CQ61" i="13"/>
  <c r="EE73" i="13"/>
  <c r="DW73" i="13"/>
  <c r="DO73" i="13"/>
  <c r="DG73" i="13"/>
  <c r="DK73" i="13"/>
  <c r="DS73" i="13"/>
  <c r="DW74" i="13"/>
  <c r="DS74" i="13"/>
  <c r="DS99" i="13"/>
  <c r="DC99" i="13"/>
  <c r="DO99" i="13"/>
  <c r="DW99" i="13"/>
  <c r="CQ99" i="13"/>
  <c r="EE122" i="13"/>
  <c r="DK122" i="13"/>
  <c r="ED17" i="13"/>
  <c r="DN17" i="13"/>
  <c r="EE28" i="13"/>
  <c r="DW28" i="13"/>
  <c r="DO28" i="13"/>
  <c r="DG28" i="13"/>
  <c r="CQ28" i="13"/>
  <c r="CV37" i="13"/>
  <c r="DZ37" i="13"/>
  <c r="DB37" i="13"/>
  <c r="EE40" i="13"/>
  <c r="DS40" i="13"/>
  <c r="DC40" i="13"/>
  <c r="CQ40" i="13"/>
  <c r="DW40" i="13"/>
  <c r="DG40" i="13"/>
  <c r="DH40" i="13" s="1"/>
  <c r="AN40" i="13" s="1"/>
  <c r="EE54" i="13"/>
  <c r="CW54" i="13"/>
  <c r="EE61" i="13"/>
  <c r="EA16" i="13"/>
  <c r="CW17" i="13"/>
  <c r="DZ21" i="13"/>
  <c r="ED25" i="13"/>
  <c r="DC28" i="13"/>
  <c r="CU29" i="13"/>
  <c r="DK44" i="13"/>
  <c r="DC44" i="13"/>
  <c r="EA44" i="13"/>
  <c r="DS44" i="13"/>
  <c r="DV45" i="13"/>
  <c r="DX45" i="13" s="1"/>
  <c r="AR45" i="13" s="1"/>
  <c r="DF45" i="13"/>
  <c r="DK56" i="13"/>
  <c r="DK60" i="13"/>
  <c r="DC60" i="13"/>
  <c r="EA60" i="13"/>
  <c r="DS60" i="13"/>
  <c r="CW61" i="13"/>
  <c r="DJ71" i="13"/>
  <c r="CW72" i="13"/>
  <c r="DR74" i="13"/>
  <c r="CP74" i="13"/>
  <c r="DB74" i="13"/>
  <c r="DG103" i="13"/>
  <c r="CQ103" i="13"/>
  <c r="DW103" i="13"/>
  <c r="DO103" i="13"/>
  <c r="DC103" i="13"/>
  <c r="DN13" i="13"/>
  <c r="EE20" i="13"/>
  <c r="DW20" i="13"/>
  <c r="DO20" i="13"/>
  <c r="DG20" i="13"/>
  <c r="CQ20" i="13"/>
  <c r="DB21" i="13"/>
  <c r="EE22" i="13"/>
  <c r="CW22" i="13"/>
  <c r="DA23" i="13"/>
  <c r="ED23" i="13"/>
  <c r="CV23" i="13"/>
  <c r="CW24" i="13"/>
  <c r="EA24" i="13"/>
  <c r="DS24" i="13"/>
  <c r="DK24" i="13"/>
  <c r="DC24" i="13"/>
  <c r="CU14" i="13"/>
  <c r="DJ14" i="13"/>
  <c r="DA15" i="13"/>
  <c r="EE16" i="13"/>
  <c r="CU17" i="13"/>
  <c r="DC17" i="13"/>
  <c r="CU20" i="13"/>
  <c r="DC20" i="13"/>
  <c r="CU21" i="13"/>
  <c r="DR21" i="13"/>
  <c r="CU22" i="13"/>
  <c r="DW24" i="13"/>
  <c r="DN25" i="13"/>
  <c r="DS28" i="13"/>
  <c r="CU32" i="13"/>
  <c r="DC32" i="13"/>
  <c r="DB33" i="13"/>
  <c r="CW34" i="13"/>
  <c r="DW36" i="13"/>
  <c r="DA38" i="13"/>
  <c r="CO39" i="13"/>
  <c r="EA40" i="13"/>
  <c r="DN40" i="13"/>
  <c r="DP40" i="13" s="1"/>
  <c r="AP40" i="13" s="1"/>
  <c r="CV40" i="13"/>
  <c r="DR40" i="13"/>
  <c r="DB40" i="13"/>
  <c r="CP40" i="13"/>
  <c r="CO41" i="13"/>
  <c r="DW41" i="13"/>
  <c r="DG41" i="13"/>
  <c r="CV42" i="13"/>
  <c r="ED42" i="13"/>
  <c r="DF42" i="13"/>
  <c r="CU43" i="13"/>
  <c r="DF46" i="13"/>
  <c r="DK48" i="13"/>
  <c r="DN50" i="13"/>
  <c r="DK52" i="13"/>
  <c r="DC52" i="13"/>
  <c r="EA52" i="13"/>
  <c r="DS52" i="13"/>
  <c r="CP53" i="13"/>
  <c r="DV53" i="13"/>
  <c r="DF53" i="13"/>
  <c r="EA53" i="13"/>
  <c r="DK53" i="13"/>
  <c r="EA56" i="13"/>
  <c r="CO57" i="13"/>
  <c r="DW57" i="13"/>
  <c r="DG57" i="13"/>
  <c r="CV58" i="13"/>
  <c r="ED58" i="13"/>
  <c r="DF58" i="13"/>
  <c r="CU59" i="13"/>
  <c r="DG62" i="13"/>
  <c r="DB62" i="13"/>
  <c r="CP62" i="13"/>
  <c r="DR66" i="13"/>
  <c r="CP66" i="13"/>
  <c r="EA73" i="13"/>
  <c r="EA94" i="13"/>
  <c r="EE94" i="13"/>
  <c r="CW94" i="13"/>
  <c r="DO94" i="13"/>
  <c r="DC94" i="13"/>
  <c r="DW94" i="13"/>
  <c r="DG99" i="13"/>
  <c r="CU13" i="13"/>
  <c r="DA16" i="13"/>
  <c r="CW16" i="13"/>
  <c r="DR17" i="13"/>
  <c r="CU18" i="13"/>
  <c r="ED18" i="13"/>
  <c r="CO21" i="13"/>
  <c r="DA21" i="13"/>
  <c r="CO27" i="13"/>
  <c r="CO29" i="13"/>
  <c r="DA29" i="13"/>
  <c r="CV29" i="13"/>
  <c r="EE30" i="13"/>
  <c r="CO31" i="13"/>
  <c r="CU33" i="13"/>
  <c r="ED37" i="13"/>
  <c r="CW38" i="13"/>
  <c r="DA39" i="13"/>
  <c r="ED39" i="13"/>
  <c r="CU45" i="13"/>
  <c r="CV46" i="13"/>
  <c r="DA47" i="13"/>
  <c r="CU53" i="13"/>
  <c r="CV54" i="13"/>
  <c r="DA55" i="13"/>
  <c r="CW65" i="13"/>
  <c r="EA65" i="13"/>
  <c r="DS65" i="13"/>
  <c r="DK65" i="13"/>
  <c r="DC65" i="13"/>
  <c r="EE69" i="13"/>
  <c r="DW69" i="13"/>
  <c r="DO69" i="13"/>
  <c r="DG69" i="13"/>
  <c r="DR70" i="13"/>
  <c r="CP70" i="13"/>
  <c r="CW79" i="13"/>
  <c r="EE81" i="13"/>
  <c r="DW81" i="13"/>
  <c r="DO81" i="13"/>
  <c r="DG81" i="13"/>
  <c r="DR82" i="13"/>
  <c r="CP82" i="13"/>
  <c r="CW84" i="13"/>
  <c r="DZ107" i="13"/>
  <c r="DJ107" i="13"/>
  <c r="ED107" i="13"/>
  <c r="CW107" i="13"/>
  <c r="DC107" i="13"/>
  <c r="EE107" i="13"/>
  <c r="CQ107" i="13"/>
  <c r="DG107" i="13"/>
  <c r="CQ111" i="13"/>
  <c r="DO111" i="13"/>
  <c r="CQ114" i="13"/>
  <c r="DS114" i="13"/>
  <c r="DC114" i="13"/>
  <c r="DZ123" i="13"/>
  <c r="ED123" i="13"/>
  <c r="EE123" i="13"/>
  <c r="DS123" i="13"/>
  <c r="DK123" i="13"/>
  <c r="DC123" i="13"/>
  <c r="EA123" i="13"/>
  <c r="DO123" i="13"/>
  <c r="DG123" i="13"/>
  <c r="CO13" i="13"/>
  <c r="ED14" i="13"/>
  <c r="DA17" i="13"/>
  <c r="CW18" i="13"/>
  <c r="CU19" i="13"/>
  <c r="ED19" i="13"/>
  <c r="DA20" i="13"/>
  <c r="CW20" i="13"/>
  <c r="CV21" i="13"/>
  <c r="CO24" i="13"/>
  <c r="CU26" i="13"/>
  <c r="CW26" i="13"/>
  <c r="CU27" i="13"/>
  <c r="ED27" i="13"/>
  <c r="DA28" i="13"/>
  <c r="CW28" i="13"/>
  <c r="ED29" i="13"/>
  <c r="CU30" i="13"/>
  <c r="CW30" i="13"/>
  <c r="CU31" i="13"/>
  <c r="ED31" i="13"/>
  <c r="DA32" i="13"/>
  <c r="CW32" i="13"/>
  <c r="DA33" i="13"/>
  <c r="CO36" i="13"/>
  <c r="CU37" i="13"/>
  <c r="CV41" i="13"/>
  <c r="CW41" i="13"/>
  <c r="EE42" i="13"/>
  <c r="CO43" i="13"/>
  <c r="CW44" i="13"/>
  <c r="DA45" i="13"/>
  <c r="DN46" i="13"/>
  <c r="DB49" i="13"/>
  <c r="CV49" i="13"/>
  <c r="CW49" i="13"/>
  <c r="EE50" i="13"/>
  <c r="CO51" i="13"/>
  <c r="CW52" i="13"/>
  <c r="DA53" i="13"/>
  <c r="DN54" i="13"/>
  <c r="DB57" i="13"/>
  <c r="CV57" i="13"/>
  <c r="CW57" i="13"/>
  <c r="EE58" i="13"/>
  <c r="CO59" i="13"/>
  <c r="CW60" i="13"/>
  <c r="CU65" i="13"/>
  <c r="DW65" i="13"/>
  <c r="DR67" i="13"/>
  <c r="CW68" i="13"/>
  <c r="CQ69" i="13"/>
  <c r="EA69" i="13"/>
  <c r="DW70" i="13"/>
  <c r="CU74" i="13"/>
  <c r="DA75" i="13"/>
  <c r="CW75" i="13"/>
  <c r="EE77" i="13"/>
  <c r="DW77" i="13"/>
  <c r="DO77" i="13"/>
  <c r="DG77" i="13"/>
  <c r="DR78" i="13"/>
  <c r="CP78" i="13"/>
  <c r="DG78" i="13"/>
  <c r="CU80" i="13"/>
  <c r="CW80" i="13"/>
  <c r="CQ81" i="13"/>
  <c r="EA81" i="13"/>
  <c r="DW82" i="13"/>
  <c r="DR83" i="13"/>
  <c r="DZ92" i="13"/>
  <c r="DN96" i="13"/>
  <c r="DZ96" i="13"/>
  <c r="DO96" i="13"/>
  <c r="CQ96" i="13"/>
  <c r="EE96" i="13"/>
  <c r="DS96" i="13"/>
  <c r="DO107" i="13"/>
  <c r="DA110" i="13"/>
  <c r="DK118" i="13"/>
  <c r="DJ119" i="13"/>
  <c r="ED119" i="13"/>
  <c r="DN119" i="13"/>
  <c r="EE119" i="13"/>
  <c r="DW119" i="13"/>
  <c r="DO119" i="13"/>
  <c r="DC119" i="13"/>
  <c r="DK119" i="13"/>
  <c r="DW123" i="13"/>
  <c r="CW69" i="13"/>
  <c r="CW73" i="13"/>
  <c r="CW77" i="13"/>
  <c r="CW81" i="13"/>
  <c r="DS92" i="13"/>
  <c r="DC92" i="13"/>
  <c r="CP93" i="13"/>
  <c r="DJ93" i="13"/>
  <c r="CV93" i="13"/>
  <c r="EE98" i="13"/>
  <c r="DO98" i="13"/>
  <c r="ED99" i="13"/>
  <c r="DN99" i="13"/>
  <c r="EE106" i="13"/>
  <c r="EA106" i="13"/>
  <c r="DK106" i="13"/>
  <c r="DN107" i="13"/>
  <c r="DP107" i="13" s="1"/>
  <c r="AP107" i="13" s="1"/>
  <c r="EA110" i="13"/>
  <c r="DO110" i="13"/>
  <c r="DV119" i="13"/>
  <c r="CW119" i="13"/>
  <c r="CW123" i="13"/>
  <c r="DB124" i="13"/>
  <c r="DJ124" i="13"/>
  <c r="CU61" i="13"/>
  <c r="CO62" i="13"/>
  <c r="CU64" i="13"/>
  <c r="DA70" i="13"/>
  <c r="DA74" i="13"/>
  <c r="DB75" i="13"/>
  <c r="DA78" i="13"/>
  <c r="DA82" i="13"/>
  <c r="DB83" i="13"/>
  <c r="DR86" i="13"/>
  <c r="CP86" i="13"/>
  <c r="DG86" i="13"/>
  <c r="DV88" i="13"/>
  <c r="CV88" i="13"/>
  <c r="DN89" i="13"/>
  <c r="DB89" i="13"/>
  <c r="CO90" i="13"/>
  <c r="DW91" i="13"/>
  <c r="DO92" i="13"/>
  <c r="DS94" i="13"/>
  <c r="DG94" i="13"/>
  <c r="ED95" i="13"/>
  <c r="CU101" i="13"/>
  <c r="CU103" i="13"/>
  <c r="CO104" i="13"/>
  <c r="CU105" i="13"/>
  <c r="DS107" i="13"/>
  <c r="ED108" i="13"/>
  <c r="DZ108" i="13"/>
  <c r="DB108" i="13"/>
  <c r="CU112" i="13"/>
  <c r="EE113" i="13"/>
  <c r="DW113" i="13"/>
  <c r="DO113" i="13"/>
  <c r="DG113" i="13"/>
  <c r="CQ113" i="13"/>
  <c r="CW115" i="13"/>
  <c r="CW121" i="13"/>
  <c r="CU122" i="13"/>
  <c r="EA122" i="13"/>
  <c r="DO122" i="13"/>
  <c r="DA123" i="13"/>
  <c r="DR124" i="13"/>
  <c r="CO125" i="13"/>
  <c r="CW85" i="13"/>
  <c r="DW88" i="13"/>
  <c r="DZ89" i="13"/>
  <c r="DJ92" i="13"/>
  <c r="DA94" i="13"/>
  <c r="CO97" i="13"/>
  <c r="CW99" i="13"/>
  <c r="CU100" i="13"/>
  <c r="DA102" i="13"/>
  <c r="CW108" i="13"/>
  <c r="CW113" i="13"/>
  <c r="CO121" i="13"/>
  <c r="DJ123" i="13"/>
  <c r="DA86" i="13"/>
  <c r="CW89" i="13"/>
  <c r="EA92" i="13"/>
  <c r="CU94" i="13"/>
  <c r="CV94" i="13"/>
  <c r="DA96" i="13"/>
  <c r="CU97" i="13"/>
  <c r="DA103" i="13"/>
  <c r="CW103" i="13"/>
  <c r="CO107" i="13"/>
  <c r="CO111" i="13"/>
  <c r="DA114" i="13"/>
  <c r="DW114" i="13"/>
  <c r="DA118" i="13"/>
  <c r="CO119" i="13"/>
  <c r="CU121" i="13"/>
  <c r="CO123" i="13"/>
  <c r="CU123" i="13"/>
  <c r="CW124" i="13"/>
  <c r="DA125" i="13"/>
  <c r="DS13" i="13"/>
  <c r="EE13" i="13"/>
  <c r="DG13" i="13"/>
  <c r="DO13" i="13"/>
  <c r="DW13" i="13"/>
  <c r="CW13" i="13"/>
  <c r="DV13" i="13"/>
  <c r="DA13" i="13"/>
  <c r="ED13" i="13"/>
  <c r="ED16" i="13"/>
  <c r="DZ16" i="13"/>
  <c r="DV16" i="13"/>
  <c r="DR16" i="13"/>
  <c r="DN16" i="13"/>
  <c r="DJ16" i="13"/>
  <c r="DF16" i="13"/>
  <c r="DB16" i="13"/>
  <c r="CP16" i="13"/>
  <c r="EE19" i="13"/>
  <c r="EA19" i="13"/>
  <c r="DW19" i="13"/>
  <c r="DS19" i="13"/>
  <c r="DO19" i="13"/>
  <c r="DK19" i="13"/>
  <c r="DG19" i="13"/>
  <c r="DC19" i="13"/>
  <c r="CQ19" i="13"/>
  <c r="CW19" i="13"/>
  <c r="CV26" i="13"/>
  <c r="DZ26" i="13"/>
  <c r="DR26" i="13"/>
  <c r="DJ26" i="13"/>
  <c r="DB26" i="13"/>
  <c r="ED26" i="13"/>
  <c r="DV26" i="13"/>
  <c r="DN26" i="13"/>
  <c r="DF26" i="13"/>
  <c r="CP26" i="13"/>
  <c r="ED28" i="13"/>
  <c r="DZ28" i="13"/>
  <c r="DV28" i="13"/>
  <c r="DX28" i="13" s="1"/>
  <c r="AR28" i="13" s="1"/>
  <c r="DR28" i="13"/>
  <c r="DN28" i="13"/>
  <c r="DJ28" i="13"/>
  <c r="DL28" i="13" s="1"/>
  <c r="AO28" i="13" s="1"/>
  <c r="DF28" i="13"/>
  <c r="DB28" i="13"/>
  <c r="CP28" i="13"/>
  <c r="CV28" i="13"/>
  <c r="CV34" i="13"/>
  <c r="DZ34" i="13"/>
  <c r="DR34" i="13"/>
  <c r="DJ34" i="13"/>
  <c r="DB34" i="13"/>
  <c r="CP34" i="13"/>
  <c r="ED34" i="13"/>
  <c r="DV34" i="13"/>
  <c r="DN34" i="13"/>
  <c r="DF34" i="13"/>
  <c r="EE35" i="13"/>
  <c r="EA35" i="13"/>
  <c r="DW35" i="13"/>
  <c r="DS35" i="13"/>
  <c r="DO35" i="13"/>
  <c r="DK35" i="13"/>
  <c r="DG35" i="13"/>
  <c r="DC35" i="13"/>
  <c r="CQ35" i="13"/>
  <c r="CW35" i="13"/>
  <c r="DR103" i="13"/>
  <c r="DB103" i="13"/>
  <c r="CP103" i="13"/>
  <c r="DN103" i="13"/>
  <c r="DZ103" i="13"/>
  <c r="DJ103" i="13"/>
  <c r="DJ17" i="13"/>
  <c r="DZ17" i="13"/>
  <c r="CW29" i="13"/>
  <c r="EE29" i="13"/>
  <c r="EA29" i="13"/>
  <c r="DS29" i="13"/>
  <c r="DK29" i="13"/>
  <c r="DC29" i="13"/>
  <c r="DW29" i="13"/>
  <c r="DO29" i="13"/>
  <c r="DG29" i="13"/>
  <c r="CQ29" i="13"/>
  <c r="EE43" i="13"/>
  <c r="EA43" i="13"/>
  <c r="DW43" i="13"/>
  <c r="DS43" i="13"/>
  <c r="DO43" i="13"/>
  <c r="DK43" i="13"/>
  <c r="DG43" i="13"/>
  <c r="DC43" i="13"/>
  <c r="CQ43" i="13"/>
  <c r="CW43" i="13"/>
  <c r="EE47" i="13"/>
  <c r="EA47" i="13"/>
  <c r="DW47" i="13"/>
  <c r="DS47" i="13"/>
  <c r="DO47" i="13"/>
  <c r="DK47" i="13"/>
  <c r="DG47" i="13"/>
  <c r="DC47" i="13"/>
  <c r="CQ47" i="13"/>
  <c r="CW47" i="13"/>
  <c r="EE55" i="13"/>
  <c r="EA55" i="13"/>
  <c r="DW55" i="13"/>
  <c r="DS55" i="13"/>
  <c r="DO55" i="13"/>
  <c r="DK55" i="13"/>
  <c r="DG55" i="13"/>
  <c r="DC55" i="13"/>
  <c r="CQ55" i="13"/>
  <c r="CW55" i="13"/>
  <c r="EE59" i="13"/>
  <c r="EA59" i="13"/>
  <c r="DW59" i="13"/>
  <c r="DS59" i="13"/>
  <c r="DO59" i="13"/>
  <c r="DK59" i="13"/>
  <c r="DG59" i="13"/>
  <c r="DC59" i="13"/>
  <c r="CQ59" i="13"/>
  <c r="CW59" i="13"/>
  <c r="CW102" i="13"/>
  <c r="DS102" i="13"/>
  <c r="DC102" i="13"/>
  <c r="CQ102" i="13"/>
  <c r="DW102" i="13"/>
  <c r="DG102" i="13"/>
  <c r="EE102" i="13"/>
  <c r="DO102" i="13"/>
  <c r="EA102" i="13"/>
  <c r="DK102" i="13"/>
  <c r="DF13" i="13"/>
  <c r="DK13" i="13"/>
  <c r="EA13" i="13"/>
  <c r="CV13" i="13"/>
  <c r="DF14" i="13"/>
  <c r="DN14" i="13"/>
  <c r="DV14" i="13"/>
  <c r="EE14" i="13"/>
  <c r="EE15" i="13"/>
  <c r="EA15" i="13"/>
  <c r="DW15" i="13"/>
  <c r="DS15" i="13"/>
  <c r="DO15" i="13"/>
  <c r="DK15" i="13"/>
  <c r="DG15" i="13"/>
  <c r="DC15" i="13"/>
  <c r="CQ15" i="13"/>
  <c r="DG16" i="13"/>
  <c r="DW16" i="13"/>
  <c r="DF17" i="13"/>
  <c r="DK17" i="13"/>
  <c r="EA17" i="13"/>
  <c r="CV17" i="13"/>
  <c r="DF18" i="13"/>
  <c r="DN18" i="13"/>
  <c r="DV18" i="13"/>
  <c r="EE18" i="13"/>
  <c r="CV22" i="13"/>
  <c r="DZ22" i="13"/>
  <c r="DR22" i="13"/>
  <c r="DJ22" i="13"/>
  <c r="DB22" i="13"/>
  <c r="CP22" i="13"/>
  <c r="ED22" i="13"/>
  <c r="DV22" i="13"/>
  <c r="DN22" i="13"/>
  <c r="DF22" i="13"/>
  <c r="EE23" i="13"/>
  <c r="EA23" i="13"/>
  <c r="DW23" i="13"/>
  <c r="DS23" i="13"/>
  <c r="DO23" i="13"/>
  <c r="DK23" i="13"/>
  <c r="DG23" i="13"/>
  <c r="DC23" i="13"/>
  <c r="CQ23" i="13"/>
  <c r="CW23" i="13"/>
  <c r="ED24" i="13"/>
  <c r="DZ24" i="13"/>
  <c r="DV24" i="13"/>
  <c r="DR24" i="13"/>
  <c r="DN24" i="13"/>
  <c r="DJ24" i="13"/>
  <c r="DF24" i="13"/>
  <c r="DB24" i="13"/>
  <c r="CP24" i="13"/>
  <c r="CV24" i="13"/>
  <c r="CV25" i="13"/>
  <c r="CV30" i="13"/>
  <c r="ED30" i="13"/>
  <c r="DV30" i="13"/>
  <c r="DN30" i="13"/>
  <c r="DF30" i="13"/>
  <c r="CP30" i="13"/>
  <c r="DZ30" i="13"/>
  <c r="DR30" i="13"/>
  <c r="DJ30" i="13"/>
  <c r="DB30" i="13"/>
  <c r="EE31" i="13"/>
  <c r="EA31" i="13"/>
  <c r="DW31" i="13"/>
  <c r="DS31" i="13"/>
  <c r="DO31" i="13"/>
  <c r="DK31" i="13"/>
  <c r="DG31" i="13"/>
  <c r="DC31" i="13"/>
  <c r="CQ31" i="13"/>
  <c r="CW31" i="13"/>
  <c r="ED32" i="13"/>
  <c r="DZ32" i="13"/>
  <c r="DV32" i="13"/>
  <c r="DR32" i="13"/>
  <c r="DN32" i="13"/>
  <c r="DJ32" i="13"/>
  <c r="DF32" i="13"/>
  <c r="DB32" i="13"/>
  <c r="CP32" i="13"/>
  <c r="CV32" i="13"/>
  <c r="CV38" i="13"/>
  <c r="DZ38" i="13"/>
  <c r="DR38" i="13"/>
  <c r="DJ38" i="13"/>
  <c r="DB38" i="13"/>
  <c r="ED38" i="13"/>
  <c r="DV38" i="13"/>
  <c r="DN38" i="13"/>
  <c r="DF38" i="13"/>
  <c r="CP38" i="13"/>
  <c r="EE39" i="13"/>
  <c r="EA39" i="13"/>
  <c r="DW39" i="13"/>
  <c r="DS39" i="13"/>
  <c r="DO39" i="13"/>
  <c r="DK39" i="13"/>
  <c r="DG39" i="13"/>
  <c r="DC39" i="13"/>
  <c r="CQ39" i="13"/>
  <c r="CW39" i="13"/>
  <c r="DZ97" i="13"/>
  <c r="DJ97" i="13"/>
  <c r="CV97" i="13"/>
  <c r="CP97" i="13"/>
  <c r="ED97" i="13"/>
  <c r="DN97" i="13"/>
  <c r="DV97" i="13"/>
  <c r="DF97" i="13"/>
  <c r="DB97" i="13"/>
  <c r="ED20" i="13"/>
  <c r="DZ20" i="13"/>
  <c r="DV20" i="13"/>
  <c r="DR20" i="13"/>
  <c r="DN20" i="13"/>
  <c r="DJ20" i="13"/>
  <c r="DF20" i="13"/>
  <c r="DB20" i="13"/>
  <c r="CP20" i="13"/>
  <c r="CV20" i="13"/>
  <c r="EE27" i="13"/>
  <c r="EA27" i="13"/>
  <c r="DW27" i="13"/>
  <c r="DS27" i="13"/>
  <c r="DO27" i="13"/>
  <c r="DK27" i="13"/>
  <c r="DG27" i="13"/>
  <c r="DC27" i="13"/>
  <c r="CQ27" i="13"/>
  <c r="CW27" i="13"/>
  <c r="ED36" i="13"/>
  <c r="DZ36" i="13"/>
  <c r="DV36" i="13"/>
  <c r="DR36" i="13"/>
  <c r="DN36" i="13"/>
  <c r="DJ36" i="13"/>
  <c r="DF36" i="13"/>
  <c r="DB36" i="13"/>
  <c r="CP36" i="13"/>
  <c r="CV36" i="13"/>
  <c r="ED103" i="13"/>
  <c r="DJ13" i="13"/>
  <c r="DZ13" i="13"/>
  <c r="CW21" i="13"/>
  <c r="EA21" i="13"/>
  <c r="DO21" i="13"/>
  <c r="DK21" i="13"/>
  <c r="DC21" i="13"/>
  <c r="EE21" i="13"/>
  <c r="DW21" i="13"/>
  <c r="DS21" i="13"/>
  <c r="DG21" i="13"/>
  <c r="CQ21" i="13"/>
  <c r="DZ29" i="13"/>
  <c r="CW37" i="13"/>
  <c r="EE37" i="13"/>
  <c r="DW37" i="13"/>
  <c r="DO37" i="13"/>
  <c r="DK37" i="13"/>
  <c r="CQ37" i="13"/>
  <c r="EA37" i="13"/>
  <c r="DS37" i="13"/>
  <c r="DG37" i="13"/>
  <c r="DC37" i="13"/>
  <c r="EE51" i="13"/>
  <c r="EA51" i="13"/>
  <c r="DW51" i="13"/>
  <c r="DS51" i="13"/>
  <c r="DO51" i="13"/>
  <c r="DK51" i="13"/>
  <c r="DG51" i="13"/>
  <c r="DC51" i="13"/>
  <c r="CQ51" i="13"/>
  <c r="CW51" i="13"/>
  <c r="CP13" i="13"/>
  <c r="DB13" i="13"/>
  <c r="CV14" i="13"/>
  <c r="ED15" i="13"/>
  <c r="DZ15" i="13"/>
  <c r="DV15" i="13"/>
  <c r="DR15" i="13"/>
  <c r="DN15" i="13"/>
  <c r="DJ15" i="13"/>
  <c r="DF15" i="13"/>
  <c r="DB15" i="13"/>
  <c r="CP15" i="13"/>
  <c r="CQ16" i="13"/>
  <c r="DC16" i="13"/>
  <c r="DS16" i="13"/>
  <c r="CP17" i="13"/>
  <c r="DB17" i="13"/>
  <c r="CV18" i="13"/>
  <c r="CP21" i="13"/>
  <c r="DF21" i="13"/>
  <c r="DN21" i="13"/>
  <c r="DV21" i="13"/>
  <c r="CW25" i="13"/>
  <c r="EE25" i="13"/>
  <c r="DW25" i="13"/>
  <c r="DS25" i="13"/>
  <c r="DK25" i="13"/>
  <c r="DC25" i="13"/>
  <c r="EA25" i="13"/>
  <c r="DO25" i="13"/>
  <c r="DG25" i="13"/>
  <c r="CQ25" i="13"/>
  <c r="EE26" i="13"/>
  <c r="CP29" i="13"/>
  <c r="DF29" i="13"/>
  <c r="DN29" i="13"/>
  <c r="DV29" i="13"/>
  <c r="CW33" i="13"/>
  <c r="EE33" i="13"/>
  <c r="DW33" i="13"/>
  <c r="DO33" i="13"/>
  <c r="DG33" i="13"/>
  <c r="CQ33" i="13"/>
  <c r="EA33" i="13"/>
  <c r="DS33" i="13"/>
  <c r="DK33" i="13"/>
  <c r="DC33" i="13"/>
  <c r="EE34" i="13"/>
  <c r="CP37" i="13"/>
  <c r="DF37" i="13"/>
  <c r="DN37" i="13"/>
  <c r="DV37" i="13"/>
  <c r="DO42" i="13"/>
  <c r="DK42" i="13"/>
  <c r="DG42" i="13"/>
  <c r="DC42" i="13"/>
  <c r="CQ42" i="13"/>
  <c r="ED43" i="13"/>
  <c r="DZ43" i="13"/>
  <c r="DV43" i="13"/>
  <c r="DR43" i="13"/>
  <c r="DN43" i="13"/>
  <c r="DJ43" i="13"/>
  <c r="DF43" i="13"/>
  <c r="DB43" i="13"/>
  <c r="CP43" i="13"/>
  <c r="DS50" i="13"/>
  <c r="DO50" i="13"/>
  <c r="DK50" i="13"/>
  <c r="DG50" i="13"/>
  <c r="DC50" i="13"/>
  <c r="CQ50" i="13"/>
  <c r="DS58" i="13"/>
  <c r="DO58" i="13"/>
  <c r="DK58" i="13"/>
  <c r="DG58" i="13"/>
  <c r="DC58" i="13"/>
  <c r="CQ58" i="13"/>
  <c r="ED59" i="13"/>
  <c r="DZ59" i="13"/>
  <c r="DV59" i="13"/>
  <c r="DR59" i="13"/>
  <c r="DN59" i="13"/>
  <c r="DJ59" i="13"/>
  <c r="DF59" i="13"/>
  <c r="DB59" i="13"/>
  <c r="CP59" i="13"/>
  <c r="CW62" i="13"/>
  <c r="EA62" i="13"/>
  <c r="DK62" i="13"/>
  <c r="EE62" i="13"/>
  <c r="DO62" i="13"/>
  <c r="CV63" i="13"/>
  <c r="ED63" i="13"/>
  <c r="DV63" i="13"/>
  <c r="DN63" i="13"/>
  <c r="DF63" i="13"/>
  <c r="CW66" i="13"/>
  <c r="EA66" i="13"/>
  <c r="DK66" i="13"/>
  <c r="EE66" i="13"/>
  <c r="DO66" i="13"/>
  <c r="CV67" i="13"/>
  <c r="ED67" i="13"/>
  <c r="DV67" i="13"/>
  <c r="DN67" i="13"/>
  <c r="DF67" i="13"/>
  <c r="ED68" i="13"/>
  <c r="DZ68" i="13"/>
  <c r="DV68" i="13"/>
  <c r="DR68" i="13"/>
  <c r="DN68" i="13"/>
  <c r="DJ68" i="13"/>
  <c r="DF68" i="13"/>
  <c r="DB68" i="13"/>
  <c r="CP68" i="13"/>
  <c r="CW70" i="13"/>
  <c r="EA70" i="13"/>
  <c r="DK70" i="13"/>
  <c r="EE70" i="13"/>
  <c r="DO70" i="13"/>
  <c r="DV74" i="13"/>
  <c r="DF74" i="13"/>
  <c r="DZ74" i="13"/>
  <c r="DJ74" i="13"/>
  <c r="DJ75" i="13"/>
  <c r="ED76" i="13"/>
  <c r="DZ76" i="13"/>
  <c r="DV76" i="13"/>
  <c r="DR76" i="13"/>
  <c r="DN76" i="13"/>
  <c r="DJ76" i="13"/>
  <c r="DF76" i="13"/>
  <c r="DB76" i="13"/>
  <c r="CP76" i="13"/>
  <c r="CW78" i="13"/>
  <c r="EA78" i="13"/>
  <c r="DK78" i="13"/>
  <c r="EE78" i="13"/>
  <c r="DO78" i="13"/>
  <c r="CV79" i="13"/>
  <c r="ED79" i="13"/>
  <c r="DV79" i="13"/>
  <c r="DN79" i="13"/>
  <c r="DF79" i="13"/>
  <c r="ED80" i="13"/>
  <c r="DZ80" i="13"/>
  <c r="DV80" i="13"/>
  <c r="DR80" i="13"/>
  <c r="DN80" i="13"/>
  <c r="DJ80" i="13"/>
  <c r="DF80" i="13"/>
  <c r="DB80" i="13"/>
  <c r="CP80" i="13"/>
  <c r="CW82" i="13"/>
  <c r="EA82" i="13"/>
  <c r="DK82" i="13"/>
  <c r="EE82" i="13"/>
  <c r="DO82" i="13"/>
  <c r="DJ83" i="13"/>
  <c r="ED84" i="13"/>
  <c r="DZ84" i="13"/>
  <c r="DV84" i="13"/>
  <c r="DR84" i="13"/>
  <c r="DN84" i="13"/>
  <c r="DJ84" i="13"/>
  <c r="DF84" i="13"/>
  <c r="DB84" i="13"/>
  <c r="CP84" i="13"/>
  <c r="DV86" i="13"/>
  <c r="DF86" i="13"/>
  <c r="DZ86" i="13"/>
  <c r="DJ86" i="13"/>
  <c r="CW86" i="13"/>
  <c r="EA86" i="13"/>
  <c r="DK86" i="13"/>
  <c r="EE86" i="13"/>
  <c r="DO86" i="13"/>
  <c r="CV87" i="13"/>
  <c r="ED87" i="13"/>
  <c r="DV87" i="13"/>
  <c r="DN87" i="13"/>
  <c r="DF87" i="13"/>
  <c r="EE90" i="13"/>
  <c r="DO90" i="13"/>
  <c r="DS90" i="13"/>
  <c r="DC90" i="13"/>
  <c r="CW90" i="13"/>
  <c r="DW90" i="13"/>
  <c r="DG90" i="13"/>
  <c r="CP91" i="13"/>
  <c r="DZ91" i="13"/>
  <c r="DJ91" i="13"/>
  <c r="ED91" i="13"/>
  <c r="DN91" i="13"/>
  <c r="CQ91" i="13"/>
  <c r="EE91" i="13"/>
  <c r="DO91" i="13"/>
  <c r="DS91" i="13"/>
  <c r="DC91" i="13"/>
  <c r="CQ14" i="13"/>
  <c r="DC14" i="13"/>
  <c r="DG14" i="13"/>
  <c r="DK14" i="13"/>
  <c r="DO14" i="13"/>
  <c r="DS14" i="13"/>
  <c r="DW14" i="13"/>
  <c r="EA14" i="13"/>
  <c r="CQ18" i="13"/>
  <c r="DC18" i="13"/>
  <c r="DG18" i="13"/>
  <c r="DK18" i="13"/>
  <c r="DO18" i="13"/>
  <c r="DS18" i="13"/>
  <c r="DW18" i="13"/>
  <c r="EA18" i="13"/>
  <c r="CP19" i="13"/>
  <c r="DB19" i="13"/>
  <c r="DF19" i="13"/>
  <c r="DJ19" i="13"/>
  <c r="DN19" i="13"/>
  <c r="DR19" i="13"/>
  <c r="DV19" i="13"/>
  <c r="DZ19" i="13"/>
  <c r="CQ22" i="13"/>
  <c r="DC22" i="13"/>
  <c r="DG22" i="13"/>
  <c r="DK22" i="13"/>
  <c r="DO22" i="13"/>
  <c r="DS22" i="13"/>
  <c r="DW22" i="13"/>
  <c r="EA22" i="13"/>
  <c r="CP23" i="13"/>
  <c r="DB23" i="13"/>
  <c r="DF23" i="13"/>
  <c r="DJ23" i="13"/>
  <c r="DN23" i="13"/>
  <c r="DR23" i="13"/>
  <c r="DV23" i="13"/>
  <c r="DZ23" i="13"/>
  <c r="CQ26" i="13"/>
  <c r="DC26" i="13"/>
  <c r="DG26" i="13"/>
  <c r="DK26" i="13"/>
  <c r="DO26" i="13"/>
  <c r="DS26" i="13"/>
  <c r="DW26" i="13"/>
  <c r="EA26" i="13"/>
  <c r="CP27" i="13"/>
  <c r="DB27" i="13"/>
  <c r="DF27" i="13"/>
  <c r="DJ27" i="13"/>
  <c r="DN27" i="13"/>
  <c r="DR27" i="13"/>
  <c r="DV27" i="13"/>
  <c r="DZ27" i="13"/>
  <c r="CQ30" i="13"/>
  <c r="DC30" i="13"/>
  <c r="DG30" i="13"/>
  <c r="DK30" i="13"/>
  <c r="DO30" i="13"/>
  <c r="DS30" i="13"/>
  <c r="DW30" i="13"/>
  <c r="EA30" i="13"/>
  <c r="CP31" i="13"/>
  <c r="DB31" i="13"/>
  <c r="DF31" i="13"/>
  <c r="DJ31" i="13"/>
  <c r="DN31" i="13"/>
  <c r="DR31" i="13"/>
  <c r="DV31" i="13"/>
  <c r="DZ31" i="13"/>
  <c r="CQ34" i="13"/>
  <c r="DC34" i="13"/>
  <c r="DG34" i="13"/>
  <c r="DK34" i="13"/>
  <c r="DO34" i="13"/>
  <c r="DS34" i="13"/>
  <c r="DW34" i="13"/>
  <c r="EA34" i="13"/>
  <c r="CP35" i="13"/>
  <c r="DB35" i="13"/>
  <c r="DF35" i="13"/>
  <c r="DJ35" i="13"/>
  <c r="DN35" i="13"/>
  <c r="DR35" i="13"/>
  <c r="DV35" i="13"/>
  <c r="DZ35" i="13"/>
  <c r="CQ38" i="13"/>
  <c r="DC38" i="13"/>
  <c r="DG38" i="13"/>
  <c r="DK38" i="13"/>
  <c r="DO38" i="13"/>
  <c r="DS38" i="13"/>
  <c r="DW38" i="13"/>
  <c r="EA38" i="13"/>
  <c r="CP39" i="13"/>
  <c r="DB39" i="13"/>
  <c r="DF39" i="13"/>
  <c r="DJ39" i="13"/>
  <c r="DN39" i="13"/>
  <c r="DR39" i="13"/>
  <c r="DV39" i="13"/>
  <c r="DZ39" i="13"/>
  <c r="CW40" i="13"/>
  <c r="ED40" i="13"/>
  <c r="DZ40" i="13"/>
  <c r="CQ41" i="13"/>
  <c r="DC41" i="13"/>
  <c r="DN41" i="13"/>
  <c r="DS41" i="13"/>
  <c r="ED41" i="13"/>
  <c r="CP42" i="13"/>
  <c r="DB42" i="13"/>
  <c r="DJ42" i="13"/>
  <c r="DR42" i="13"/>
  <c r="DZ42" i="13"/>
  <c r="DO44" i="13"/>
  <c r="EE44" i="13"/>
  <c r="ED44" i="13"/>
  <c r="DZ44" i="13"/>
  <c r="DV44" i="13"/>
  <c r="DR44" i="13"/>
  <c r="DN44" i="13"/>
  <c r="DJ44" i="13"/>
  <c r="DF44" i="13"/>
  <c r="DB44" i="13"/>
  <c r="CP44" i="13"/>
  <c r="CQ45" i="13"/>
  <c r="DC45" i="13"/>
  <c r="DN45" i="13"/>
  <c r="DS45" i="13"/>
  <c r="ED45" i="13"/>
  <c r="CP46" i="13"/>
  <c r="DB46" i="13"/>
  <c r="DJ46" i="13"/>
  <c r="DR46" i="13"/>
  <c r="DZ46" i="13"/>
  <c r="DO48" i="13"/>
  <c r="EE48" i="13"/>
  <c r="ED48" i="13"/>
  <c r="DZ48" i="13"/>
  <c r="DV48" i="13"/>
  <c r="DR48" i="13"/>
  <c r="DN48" i="13"/>
  <c r="DJ48" i="13"/>
  <c r="DF48" i="13"/>
  <c r="DB48" i="13"/>
  <c r="CP48" i="13"/>
  <c r="CQ49" i="13"/>
  <c r="DC49" i="13"/>
  <c r="DN49" i="13"/>
  <c r="DS49" i="13"/>
  <c r="ED49" i="13"/>
  <c r="CP50" i="13"/>
  <c r="DB50" i="13"/>
  <c r="DJ50" i="13"/>
  <c r="DR50" i="13"/>
  <c r="DZ50" i="13"/>
  <c r="DO52" i="13"/>
  <c r="EE52" i="13"/>
  <c r="ED52" i="13"/>
  <c r="DZ52" i="13"/>
  <c r="DV52" i="13"/>
  <c r="DR52" i="13"/>
  <c r="DN52" i="13"/>
  <c r="DJ52" i="13"/>
  <c r="DF52" i="13"/>
  <c r="DB52" i="13"/>
  <c r="CP52" i="13"/>
  <c r="CQ53" i="13"/>
  <c r="DC53" i="13"/>
  <c r="DN53" i="13"/>
  <c r="DS53" i="13"/>
  <c r="ED53" i="13"/>
  <c r="CP54" i="13"/>
  <c r="DB54" i="13"/>
  <c r="DJ54" i="13"/>
  <c r="DR54" i="13"/>
  <c r="DZ54" i="13"/>
  <c r="DO56" i="13"/>
  <c r="EE56" i="13"/>
  <c r="ED56" i="13"/>
  <c r="DZ56" i="13"/>
  <c r="DV56" i="13"/>
  <c r="DR56" i="13"/>
  <c r="DN56" i="13"/>
  <c r="DJ56" i="13"/>
  <c r="DF56" i="13"/>
  <c r="DB56" i="13"/>
  <c r="CP56" i="13"/>
  <c r="CQ57" i="13"/>
  <c r="DC57" i="13"/>
  <c r="DN57" i="13"/>
  <c r="DS57" i="13"/>
  <c r="ED57" i="13"/>
  <c r="CP58" i="13"/>
  <c r="DB58" i="13"/>
  <c r="DJ58" i="13"/>
  <c r="DL58" i="13" s="1"/>
  <c r="AO58" i="13" s="1"/>
  <c r="DR58" i="13"/>
  <c r="DZ58" i="13"/>
  <c r="DO60" i="13"/>
  <c r="EE60" i="13"/>
  <c r="DZ60" i="13"/>
  <c r="DV60" i="13"/>
  <c r="DR60" i="13"/>
  <c r="DN60" i="13"/>
  <c r="DJ60" i="13"/>
  <c r="DF60" i="13"/>
  <c r="DB60" i="13"/>
  <c r="CP60" i="13"/>
  <c r="ED61" i="13"/>
  <c r="DZ61" i="13"/>
  <c r="DV61" i="13"/>
  <c r="DR61" i="13"/>
  <c r="DN61" i="13"/>
  <c r="DJ61" i="13"/>
  <c r="DF61" i="13"/>
  <c r="DB61" i="13"/>
  <c r="CV61" i="13"/>
  <c r="CQ62" i="13"/>
  <c r="DC62" i="13"/>
  <c r="DS62" i="13"/>
  <c r="CP63" i="13"/>
  <c r="DB63" i="13"/>
  <c r="ED65" i="13"/>
  <c r="DZ65" i="13"/>
  <c r="DV65" i="13"/>
  <c r="DR65" i="13"/>
  <c r="DN65" i="13"/>
  <c r="DJ65" i="13"/>
  <c r="DF65" i="13"/>
  <c r="DB65" i="13"/>
  <c r="CP65" i="13"/>
  <c r="CQ66" i="13"/>
  <c r="DC66" i="13"/>
  <c r="DS66" i="13"/>
  <c r="CP67" i="13"/>
  <c r="DB67" i="13"/>
  <c r="ED69" i="13"/>
  <c r="DZ69" i="13"/>
  <c r="DV69" i="13"/>
  <c r="DR69" i="13"/>
  <c r="DN69" i="13"/>
  <c r="DJ69" i="13"/>
  <c r="DF69" i="13"/>
  <c r="DB69" i="13"/>
  <c r="CP69" i="13"/>
  <c r="CQ70" i="13"/>
  <c r="DC70" i="13"/>
  <c r="DS70" i="13"/>
  <c r="CP71" i="13"/>
  <c r="ED73" i="13"/>
  <c r="DZ73" i="13"/>
  <c r="DV73" i="13"/>
  <c r="DR73" i="13"/>
  <c r="DN73" i="13"/>
  <c r="DJ73" i="13"/>
  <c r="DF73" i="13"/>
  <c r="DB73" i="13"/>
  <c r="CP73" i="13"/>
  <c r="CQ74" i="13"/>
  <c r="DC74" i="13"/>
  <c r="CP75" i="13"/>
  <c r="ED77" i="13"/>
  <c r="DZ77" i="13"/>
  <c r="DV77" i="13"/>
  <c r="DR77" i="13"/>
  <c r="DN77" i="13"/>
  <c r="DJ77" i="13"/>
  <c r="DF77" i="13"/>
  <c r="DB77" i="13"/>
  <c r="CP77" i="13"/>
  <c r="CQ78" i="13"/>
  <c r="DC78" i="13"/>
  <c r="DS78" i="13"/>
  <c r="CP79" i="13"/>
  <c r="DB79" i="13"/>
  <c r="ED81" i="13"/>
  <c r="DZ81" i="13"/>
  <c r="DV81" i="13"/>
  <c r="DR81" i="13"/>
  <c r="DN81" i="13"/>
  <c r="DJ81" i="13"/>
  <c r="DF81" i="13"/>
  <c r="DB81" i="13"/>
  <c r="CP81" i="13"/>
  <c r="CQ82" i="13"/>
  <c r="DC82" i="13"/>
  <c r="DS82" i="13"/>
  <c r="CP83" i="13"/>
  <c r="ED85" i="13"/>
  <c r="DZ85" i="13"/>
  <c r="DV85" i="13"/>
  <c r="DR85" i="13"/>
  <c r="DN85" i="13"/>
  <c r="DJ85" i="13"/>
  <c r="DF85" i="13"/>
  <c r="DB85" i="13"/>
  <c r="CP85" i="13"/>
  <c r="CQ86" i="13"/>
  <c r="DC86" i="13"/>
  <c r="DS86" i="13"/>
  <c r="CP87" i="13"/>
  <c r="DB87" i="13"/>
  <c r="CU89" i="13"/>
  <c r="ED90" i="13"/>
  <c r="DZ90" i="13"/>
  <c r="DV90" i="13"/>
  <c r="DR90" i="13"/>
  <c r="DN90" i="13"/>
  <c r="DJ90" i="13"/>
  <c r="DF90" i="13"/>
  <c r="DB90" i="13"/>
  <c r="CP90" i="13"/>
  <c r="CV90" i="13"/>
  <c r="CV91" i="13"/>
  <c r="DK91" i="13"/>
  <c r="EA91" i="13"/>
  <c r="DJ100" i="13"/>
  <c r="DR100" i="13"/>
  <c r="CP100" i="13"/>
  <c r="DB100" i="13"/>
  <c r="DS46" i="13"/>
  <c r="DO46" i="13"/>
  <c r="DK46" i="13"/>
  <c r="DG46" i="13"/>
  <c r="DC46" i="13"/>
  <c r="CQ46" i="13"/>
  <c r="ED47" i="13"/>
  <c r="DZ47" i="13"/>
  <c r="DV47" i="13"/>
  <c r="DR47" i="13"/>
  <c r="DN47" i="13"/>
  <c r="DJ47" i="13"/>
  <c r="DF47" i="13"/>
  <c r="DB47" i="13"/>
  <c r="CP47" i="13"/>
  <c r="ED51" i="13"/>
  <c r="DZ51" i="13"/>
  <c r="DV51" i="13"/>
  <c r="DR51" i="13"/>
  <c r="DN51" i="13"/>
  <c r="DJ51" i="13"/>
  <c r="DF51" i="13"/>
  <c r="DB51" i="13"/>
  <c r="CP51" i="13"/>
  <c r="DS54" i="13"/>
  <c r="DO54" i="13"/>
  <c r="DK54" i="13"/>
  <c r="DG54" i="13"/>
  <c r="DC54" i="13"/>
  <c r="CQ54" i="13"/>
  <c r="ED55" i="13"/>
  <c r="DZ55" i="13"/>
  <c r="DV55" i="13"/>
  <c r="DX55" i="13" s="1"/>
  <c r="AR55" i="13" s="1"/>
  <c r="DR55" i="13"/>
  <c r="DT55" i="13" s="1"/>
  <c r="AQ55" i="13" s="1"/>
  <c r="DN55" i="13"/>
  <c r="DJ55" i="13"/>
  <c r="DF55" i="13"/>
  <c r="DH55" i="13" s="1"/>
  <c r="AN55" i="13" s="1"/>
  <c r="DB55" i="13"/>
  <c r="CP55" i="13"/>
  <c r="CV62" i="13"/>
  <c r="DV62" i="13"/>
  <c r="DF62" i="13"/>
  <c r="DZ62" i="13"/>
  <c r="DJ62" i="13"/>
  <c r="EA63" i="13"/>
  <c r="DW63" i="13"/>
  <c r="DS63" i="13"/>
  <c r="DO63" i="13"/>
  <c r="DK63" i="13"/>
  <c r="DG63" i="13"/>
  <c r="DC63" i="13"/>
  <c r="CQ63" i="13"/>
  <c r="ED64" i="13"/>
  <c r="DZ64" i="13"/>
  <c r="DV64" i="13"/>
  <c r="DR64" i="13"/>
  <c r="DN64" i="13"/>
  <c r="DJ64" i="13"/>
  <c r="DF64" i="13"/>
  <c r="DB64" i="13"/>
  <c r="CP64" i="13"/>
  <c r="CV66" i="13"/>
  <c r="DV66" i="13"/>
  <c r="DF66" i="13"/>
  <c r="DZ66" i="13"/>
  <c r="DJ66" i="13"/>
  <c r="EE67" i="13"/>
  <c r="EA67" i="13"/>
  <c r="DW67" i="13"/>
  <c r="DS67" i="13"/>
  <c r="DO67" i="13"/>
  <c r="DK67" i="13"/>
  <c r="DG67" i="13"/>
  <c r="DC67" i="13"/>
  <c r="CQ67" i="13"/>
  <c r="DV70" i="13"/>
  <c r="DF70" i="13"/>
  <c r="DZ70" i="13"/>
  <c r="DJ70" i="13"/>
  <c r="CV71" i="13"/>
  <c r="ED71" i="13"/>
  <c r="DV71" i="13"/>
  <c r="DN71" i="13"/>
  <c r="DF71" i="13"/>
  <c r="ED72" i="13"/>
  <c r="DZ72" i="13"/>
  <c r="DV72" i="13"/>
  <c r="DR72" i="13"/>
  <c r="DN72" i="13"/>
  <c r="DJ72" i="13"/>
  <c r="DF72" i="13"/>
  <c r="DB72" i="13"/>
  <c r="CP72" i="13"/>
  <c r="CW74" i="13"/>
  <c r="EA74" i="13"/>
  <c r="DK74" i="13"/>
  <c r="EE74" i="13"/>
  <c r="DO74" i="13"/>
  <c r="CV75" i="13"/>
  <c r="ED75" i="13"/>
  <c r="DV75" i="13"/>
  <c r="DN75" i="13"/>
  <c r="DF75" i="13"/>
  <c r="DV78" i="13"/>
  <c r="DF78" i="13"/>
  <c r="DZ78" i="13"/>
  <c r="DJ78" i="13"/>
  <c r="DJ79" i="13"/>
  <c r="DV82" i="13"/>
  <c r="DF82" i="13"/>
  <c r="DZ82" i="13"/>
  <c r="DJ82" i="13"/>
  <c r="CV83" i="13"/>
  <c r="ED83" i="13"/>
  <c r="DV83" i="13"/>
  <c r="DN83" i="13"/>
  <c r="DF83" i="13"/>
  <c r="DJ41" i="13"/>
  <c r="DO41" i="13"/>
  <c r="DZ41" i="13"/>
  <c r="EE41" i="13"/>
  <c r="CU42" i="13"/>
  <c r="CO44" i="13"/>
  <c r="DA44" i="13"/>
  <c r="DJ45" i="13"/>
  <c r="DO45" i="13"/>
  <c r="DZ45" i="13"/>
  <c r="EE45" i="13"/>
  <c r="CU46" i="13"/>
  <c r="CO48" i="13"/>
  <c r="DA48" i="13"/>
  <c r="DJ49" i="13"/>
  <c r="DO49" i="13"/>
  <c r="DZ49" i="13"/>
  <c r="EE49" i="13"/>
  <c r="CU50" i="13"/>
  <c r="CO52" i="13"/>
  <c r="DA52" i="13"/>
  <c r="DJ53" i="13"/>
  <c r="DO53" i="13"/>
  <c r="DZ53" i="13"/>
  <c r="EE53" i="13"/>
  <c r="CU54" i="13"/>
  <c r="CO56" i="13"/>
  <c r="DA56" i="13"/>
  <c r="DJ57" i="13"/>
  <c r="DO57" i="13"/>
  <c r="DZ57" i="13"/>
  <c r="EE57" i="13"/>
  <c r="CU58" i="13"/>
  <c r="CO60" i="13"/>
  <c r="DA60" i="13"/>
  <c r="DN62" i="13"/>
  <c r="ED62" i="13"/>
  <c r="DZ63" i="13"/>
  <c r="DN66" i="13"/>
  <c r="ED66" i="13"/>
  <c r="DZ67" i="13"/>
  <c r="DN70" i="13"/>
  <c r="ED70" i="13"/>
  <c r="DZ71" i="13"/>
  <c r="DN74" i="13"/>
  <c r="ED74" i="13"/>
  <c r="DZ75" i="13"/>
  <c r="DN78" i="13"/>
  <c r="ED78" i="13"/>
  <c r="DZ79" i="13"/>
  <c r="DN82" i="13"/>
  <c r="ED82" i="13"/>
  <c r="DZ83" i="13"/>
  <c r="DN86" i="13"/>
  <c r="DP86" i="13" s="1"/>
  <c r="AP86" i="13" s="1"/>
  <c r="ED86" i="13"/>
  <c r="DZ87" i="13"/>
  <c r="EA90" i="13"/>
  <c r="DF91" i="13"/>
  <c r="DV91" i="13"/>
  <c r="DA95" i="13"/>
  <c r="CW95" i="13"/>
  <c r="EE95" i="13"/>
  <c r="EA95" i="13"/>
  <c r="DW95" i="13"/>
  <c r="DS95" i="13"/>
  <c r="DO95" i="13"/>
  <c r="DK95" i="13"/>
  <c r="DG95" i="13"/>
  <c r="DC95" i="13"/>
  <c r="ED98" i="13"/>
  <c r="DZ98" i="13"/>
  <c r="DV98" i="13"/>
  <c r="DR98" i="13"/>
  <c r="DN98" i="13"/>
  <c r="DJ98" i="13"/>
  <c r="DF98" i="13"/>
  <c r="DB98" i="13"/>
  <c r="CP98" i="13"/>
  <c r="CV98" i="13"/>
  <c r="DR114" i="13"/>
  <c r="DB114" i="13"/>
  <c r="CP114" i="13"/>
  <c r="DN114" i="13"/>
  <c r="ED114" i="13"/>
  <c r="DS42" i="13"/>
  <c r="DW42" i="13"/>
  <c r="EA42" i="13"/>
  <c r="DW46" i="13"/>
  <c r="EA46" i="13"/>
  <c r="DW50" i="13"/>
  <c r="EA50" i="13"/>
  <c r="DW54" i="13"/>
  <c r="EA54" i="13"/>
  <c r="DW58" i="13"/>
  <c r="EA58" i="13"/>
  <c r="CU63" i="13"/>
  <c r="CO65" i="13"/>
  <c r="DA65" i="13"/>
  <c r="CU67" i="13"/>
  <c r="CO69" i="13"/>
  <c r="DA69" i="13"/>
  <c r="CU71" i="13"/>
  <c r="CO73" i="13"/>
  <c r="DA73" i="13"/>
  <c r="CU75" i="13"/>
  <c r="CO77" i="13"/>
  <c r="DA77" i="13"/>
  <c r="CU79" i="13"/>
  <c r="CO81" i="13"/>
  <c r="DA81" i="13"/>
  <c r="CU83" i="13"/>
  <c r="CO85" i="13"/>
  <c r="DA85" i="13"/>
  <c r="CU87" i="13"/>
  <c r="DV89" i="13"/>
  <c r="DF89" i="13"/>
  <c r="CP92" i="13"/>
  <c r="DV92" i="13"/>
  <c r="EE93" i="13"/>
  <c r="EA93" i="13"/>
  <c r="DW93" i="13"/>
  <c r="DS93" i="13"/>
  <c r="DO93" i="13"/>
  <c r="DK93" i="13"/>
  <c r="DG93" i="13"/>
  <c r="DC93" i="13"/>
  <c r="CQ93" i="13"/>
  <c r="ED96" i="13"/>
  <c r="CV96" i="13"/>
  <c r="DR96" i="13"/>
  <c r="DB96" i="13"/>
  <c r="CP96" i="13"/>
  <c r="DV96" i="13"/>
  <c r="DF96" i="13"/>
  <c r="CW96" i="13"/>
  <c r="DW96" i="13"/>
  <c r="DG96" i="13"/>
  <c r="EA96" i="13"/>
  <c r="DK96" i="13"/>
  <c r="DS98" i="13"/>
  <c r="DC98" i="13"/>
  <c r="CW98" i="13"/>
  <c r="DW98" i="13"/>
  <c r="DG98" i="13"/>
  <c r="EA98" i="13"/>
  <c r="DK98" i="13"/>
  <c r="DV99" i="13"/>
  <c r="DV111" i="13"/>
  <c r="DK111" i="13"/>
  <c r="DR115" i="13"/>
  <c r="EE63" i="13"/>
  <c r="EE64" i="13"/>
  <c r="EA64" i="13"/>
  <c r="DW64" i="13"/>
  <c r="DS64" i="13"/>
  <c r="DO64" i="13"/>
  <c r="DK64" i="13"/>
  <c r="DG64" i="13"/>
  <c r="DC64" i="13"/>
  <c r="CQ64" i="13"/>
  <c r="EE68" i="13"/>
  <c r="EA68" i="13"/>
  <c r="DW68" i="13"/>
  <c r="DS68" i="13"/>
  <c r="DO68" i="13"/>
  <c r="DK68" i="13"/>
  <c r="DG68" i="13"/>
  <c r="DC68" i="13"/>
  <c r="CQ68" i="13"/>
  <c r="CV70" i="13"/>
  <c r="EE71" i="13"/>
  <c r="EE72" i="13"/>
  <c r="EA72" i="13"/>
  <c r="DW72" i="13"/>
  <c r="DS72" i="13"/>
  <c r="DO72" i="13"/>
  <c r="DK72" i="13"/>
  <c r="DG72" i="13"/>
  <c r="DC72" i="13"/>
  <c r="CQ72" i="13"/>
  <c r="CV74" i="13"/>
  <c r="EE75" i="13"/>
  <c r="EE76" i="13"/>
  <c r="EA76" i="13"/>
  <c r="DW76" i="13"/>
  <c r="DS76" i="13"/>
  <c r="DO76" i="13"/>
  <c r="DK76" i="13"/>
  <c r="DG76" i="13"/>
  <c r="DC76" i="13"/>
  <c r="CQ76" i="13"/>
  <c r="CV78" i="13"/>
  <c r="EE79" i="13"/>
  <c r="EE80" i="13"/>
  <c r="EA80" i="13"/>
  <c r="DW80" i="13"/>
  <c r="DS80" i="13"/>
  <c r="DO80" i="13"/>
  <c r="DK80" i="13"/>
  <c r="DG80" i="13"/>
  <c r="DC80" i="13"/>
  <c r="CQ80" i="13"/>
  <c r="CV82" i="13"/>
  <c r="EE83" i="13"/>
  <c r="EE84" i="13"/>
  <c r="EA84" i="13"/>
  <c r="DW84" i="13"/>
  <c r="DS84" i="13"/>
  <c r="DO84" i="13"/>
  <c r="DK84" i="13"/>
  <c r="DG84" i="13"/>
  <c r="DC84" i="13"/>
  <c r="CQ84" i="13"/>
  <c r="CV86" i="13"/>
  <c r="EE87" i="13"/>
  <c r="DZ88" i="13"/>
  <c r="ED88" i="13"/>
  <c r="DN88" i="13"/>
  <c r="DJ88" i="13"/>
  <c r="DF88" i="13"/>
  <c r="DB88" i="13"/>
  <c r="CP88" i="13"/>
  <c r="EE88" i="13"/>
  <c r="DO88" i="13"/>
  <c r="DK88" i="13"/>
  <c r="DG88" i="13"/>
  <c r="DC88" i="13"/>
  <c r="CQ88" i="13"/>
  <c r="DS88" i="13"/>
  <c r="CO91" i="13"/>
  <c r="DR92" i="13"/>
  <c r="DB92" i="13"/>
  <c r="ED93" i="13"/>
  <c r="DN93" i="13"/>
  <c r="DR93" i="13"/>
  <c r="DB93" i="13"/>
  <c r="DR99" i="13"/>
  <c r="DB99" i="13"/>
  <c r="CP99" i="13"/>
  <c r="DZ99" i="13"/>
  <c r="DJ99" i="13"/>
  <c r="ED110" i="13"/>
  <c r="DZ110" i="13"/>
  <c r="DV110" i="13"/>
  <c r="DR110" i="13"/>
  <c r="DN110" i="13"/>
  <c r="DJ110" i="13"/>
  <c r="DF110" i="13"/>
  <c r="DB110" i="13"/>
  <c r="CP110" i="13"/>
  <c r="DR111" i="13"/>
  <c r="DB111" i="13"/>
  <c r="CP111" i="13"/>
  <c r="DJ111" i="13"/>
  <c r="DG111" i="13"/>
  <c r="DS111" i="13"/>
  <c r="DC111" i="13"/>
  <c r="ED113" i="13"/>
  <c r="DZ113" i="13"/>
  <c r="DV113" i="13"/>
  <c r="DR113" i="13"/>
  <c r="DN113" i="13"/>
  <c r="DJ113" i="13"/>
  <c r="DF113" i="13"/>
  <c r="DB113" i="13"/>
  <c r="CP113" i="13"/>
  <c r="CV113" i="13"/>
  <c r="DJ115" i="13"/>
  <c r="DB115" i="13"/>
  <c r="DZ115" i="13"/>
  <c r="CQ71" i="13"/>
  <c r="DC71" i="13"/>
  <c r="DG71" i="13"/>
  <c r="DK71" i="13"/>
  <c r="DO71" i="13"/>
  <c r="DS71" i="13"/>
  <c r="DW71" i="13"/>
  <c r="EA71" i="13"/>
  <c r="CQ75" i="13"/>
  <c r="DC75" i="13"/>
  <c r="DG75" i="13"/>
  <c r="DK75" i="13"/>
  <c r="DO75" i="13"/>
  <c r="DS75" i="13"/>
  <c r="DW75" i="13"/>
  <c r="EA75" i="13"/>
  <c r="CQ79" i="13"/>
  <c r="DC79" i="13"/>
  <c r="DG79" i="13"/>
  <c r="DK79" i="13"/>
  <c r="DO79" i="13"/>
  <c r="DS79" i="13"/>
  <c r="DW79" i="13"/>
  <c r="EA79" i="13"/>
  <c r="CQ83" i="13"/>
  <c r="DC83" i="13"/>
  <c r="DG83" i="13"/>
  <c r="DK83" i="13"/>
  <c r="DO83" i="13"/>
  <c r="DS83" i="13"/>
  <c r="DW83" i="13"/>
  <c r="EA83" i="13"/>
  <c r="CQ87" i="13"/>
  <c r="DC87" i="13"/>
  <c r="DG87" i="13"/>
  <c r="DK87" i="13"/>
  <c r="DO87" i="13"/>
  <c r="DS87" i="13"/>
  <c r="DW87" i="13"/>
  <c r="EA87" i="13"/>
  <c r="CP89" i="13"/>
  <c r="CV89" i="13"/>
  <c r="DJ89" i="13"/>
  <c r="EE89" i="13"/>
  <c r="EA89" i="13"/>
  <c r="DW89" i="13"/>
  <c r="DS89" i="13"/>
  <c r="DO89" i="13"/>
  <c r="DK89" i="13"/>
  <c r="DG89" i="13"/>
  <c r="DC89" i="13"/>
  <c r="CQ89" i="13"/>
  <c r="DA91" i="13"/>
  <c r="CW91" i="13"/>
  <c r="CQ92" i="13"/>
  <c r="CW92" i="13"/>
  <c r="DF92" i="13"/>
  <c r="DK92" i="13"/>
  <c r="CV92" i="13"/>
  <c r="CU93" i="13"/>
  <c r="CQ94" i="13"/>
  <c r="DK94" i="13"/>
  <c r="CO95" i="13"/>
  <c r="CV95" i="13"/>
  <c r="DB95" i="13"/>
  <c r="DF95" i="13"/>
  <c r="DJ95" i="13"/>
  <c r="DN95" i="13"/>
  <c r="DR95" i="13"/>
  <c r="DV95" i="13"/>
  <c r="DZ95" i="13"/>
  <c r="ED104" i="13"/>
  <c r="DO106" i="13"/>
  <c r="ED106" i="13"/>
  <c r="DZ106" i="13"/>
  <c r="DV106" i="13"/>
  <c r="DR106" i="13"/>
  <c r="DN106" i="13"/>
  <c r="DJ106" i="13"/>
  <c r="DF106" i="13"/>
  <c r="DB106" i="13"/>
  <c r="CP106" i="13"/>
  <c r="DV107" i="13"/>
  <c r="CW110" i="13"/>
  <c r="DS110" i="13"/>
  <c r="DC110" i="13"/>
  <c r="CQ110" i="13"/>
  <c r="DW110" i="13"/>
  <c r="DG110" i="13"/>
  <c r="ED94" i="13"/>
  <c r="DZ94" i="13"/>
  <c r="DV94" i="13"/>
  <c r="DR94" i="13"/>
  <c r="DN94" i="13"/>
  <c r="DJ94" i="13"/>
  <c r="DF94" i="13"/>
  <c r="DB94" i="13"/>
  <c r="CP94" i="13"/>
  <c r="ED100" i="13"/>
  <c r="ED102" i="13"/>
  <c r="DZ102" i="13"/>
  <c r="DV102" i="13"/>
  <c r="DR102" i="13"/>
  <c r="DN102" i="13"/>
  <c r="DJ102" i="13"/>
  <c r="DF102" i="13"/>
  <c r="DB102" i="13"/>
  <c r="CP102" i="13"/>
  <c r="DV103" i="13"/>
  <c r="CW106" i="13"/>
  <c r="DS106" i="13"/>
  <c r="DC106" i="13"/>
  <c r="CQ106" i="13"/>
  <c r="DW106" i="13"/>
  <c r="DG106" i="13"/>
  <c r="DR107" i="13"/>
  <c r="DB107" i="13"/>
  <c r="CP107" i="13"/>
  <c r="CW118" i="13"/>
  <c r="DS118" i="13"/>
  <c r="DC118" i="13"/>
  <c r="CQ118" i="13"/>
  <c r="DW118" i="13"/>
  <c r="DG118" i="13"/>
  <c r="EE118" i="13"/>
  <c r="DO118" i="13"/>
  <c r="EA118" i="13"/>
  <c r="DF99" i="13"/>
  <c r="DK99" i="13"/>
  <c r="EA99" i="13"/>
  <c r="CV99" i="13"/>
  <c r="DF100" i="13"/>
  <c r="DN100" i="13"/>
  <c r="DV100" i="13"/>
  <c r="EE100" i="13"/>
  <c r="EE101" i="13"/>
  <c r="EA101" i="13"/>
  <c r="DW101" i="13"/>
  <c r="DS101" i="13"/>
  <c r="DO101" i="13"/>
  <c r="DK101" i="13"/>
  <c r="DG101" i="13"/>
  <c r="DC101" i="13"/>
  <c r="CQ101" i="13"/>
  <c r="DF103" i="13"/>
  <c r="DK103" i="13"/>
  <c r="EA103" i="13"/>
  <c r="CV103" i="13"/>
  <c r="DF104" i="13"/>
  <c r="DN104" i="13"/>
  <c r="DV104" i="13"/>
  <c r="EE104" i="13"/>
  <c r="EE105" i="13"/>
  <c r="EA105" i="13"/>
  <c r="DW105" i="13"/>
  <c r="DS105" i="13"/>
  <c r="DO105" i="13"/>
  <c r="DK105" i="13"/>
  <c r="DG105" i="13"/>
  <c r="DC105" i="13"/>
  <c r="CQ105" i="13"/>
  <c r="DF107" i="13"/>
  <c r="DK107" i="13"/>
  <c r="EA107" i="13"/>
  <c r="CV107" i="13"/>
  <c r="DF108" i="13"/>
  <c r="DN108" i="13"/>
  <c r="DV108" i="13"/>
  <c r="EE108" i="13"/>
  <c r="EE109" i="13"/>
  <c r="EA109" i="13"/>
  <c r="DW109" i="13"/>
  <c r="DS109" i="13"/>
  <c r="DO109" i="13"/>
  <c r="DK109" i="13"/>
  <c r="DG109" i="13"/>
  <c r="DC109" i="13"/>
  <c r="CQ109" i="13"/>
  <c r="DF111" i="13"/>
  <c r="DG114" i="13"/>
  <c r="DR119" i="13"/>
  <c r="DB119" i="13"/>
  <c r="CP119" i="13"/>
  <c r="DF119" i="13"/>
  <c r="DZ119" i="13"/>
  <c r="EE97" i="13"/>
  <c r="EA97" i="13"/>
  <c r="DW97" i="13"/>
  <c r="DS97" i="13"/>
  <c r="DO97" i="13"/>
  <c r="DK97" i="13"/>
  <c r="DG97" i="13"/>
  <c r="DC97" i="13"/>
  <c r="CQ97" i="13"/>
  <c r="CV100" i="13"/>
  <c r="ED101" i="13"/>
  <c r="DZ101" i="13"/>
  <c r="DV101" i="13"/>
  <c r="DR101" i="13"/>
  <c r="DN101" i="13"/>
  <c r="DJ101" i="13"/>
  <c r="DF101" i="13"/>
  <c r="DB101" i="13"/>
  <c r="CP101" i="13"/>
  <c r="CV104" i="13"/>
  <c r="ED105" i="13"/>
  <c r="DZ105" i="13"/>
  <c r="DV105" i="13"/>
  <c r="DR105" i="13"/>
  <c r="DN105" i="13"/>
  <c r="DJ105" i="13"/>
  <c r="DF105" i="13"/>
  <c r="DB105" i="13"/>
  <c r="CP105" i="13"/>
  <c r="CV108" i="13"/>
  <c r="ED109" i="13"/>
  <c r="DZ109" i="13"/>
  <c r="DV109" i="13"/>
  <c r="DR109" i="13"/>
  <c r="DN109" i="13"/>
  <c r="DJ109" i="13"/>
  <c r="DF109" i="13"/>
  <c r="DB109" i="13"/>
  <c r="CP109" i="13"/>
  <c r="DZ111" i="13"/>
  <c r="ED111" i="13"/>
  <c r="CV111" i="13"/>
  <c r="CW111" i="13"/>
  <c r="ED112" i="13"/>
  <c r="DZ112" i="13"/>
  <c r="DV112" i="13"/>
  <c r="DR112" i="13"/>
  <c r="DN112" i="13"/>
  <c r="DJ112" i="13"/>
  <c r="DF112" i="13"/>
  <c r="DB112" i="13"/>
  <c r="CP112" i="13"/>
  <c r="CV114" i="13"/>
  <c r="DV114" i="13"/>
  <c r="DF114" i="13"/>
  <c r="DZ114" i="13"/>
  <c r="DJ114" i="13"/>
  <c r="CW114" i="13"/>
  <c r="EA114" i="13"/>
  <c r="DK114" i="13"/>
  <c r="EE114" i="13"/>
  <c r="DO114" i="13"/>
  <c r="CV115" i="13"/>
  <c r="ED115" i="13"/>
  <c r="DV115" i="13"/>
  <c r="DN115" i="13"/>
  <c r="DF115" i="13"/>
  <c r="CQ115" i="13"/>
  <c r="DV116" i="13"/>
  <c r="CP116" i="13"/>
  <c r="ED116" i="13"/>
  <c r="DN116" i="13"/>
  <c r="DG116" i="13"/>
  <c r="DC116" i="13"/>
  <c r="CQ116" i="13"/>
  <c r="ED120" i="13"/>
  <c r="DV120" i="13"/>
  <c r="DN120" i="13"/>
  <c r="DF120" i="13"/>
  <c r="DJ120" i="13"/>
  <c r="DR120" i="13"/>
  <c r="ED122" i="13"/>
  <c r="DZ122" i="13"/>
  <c r="DV122" i="13"/>
  <c r="DR122" i="13"/>
  <c r="DN122" i="13"/>
  <c r="DJ122" i="13"/>
  <c r="DF122" i="13"/>
  <c r="DB122" i="13"/>
  <c r="CP122" i="13"/>
  <c r="CQ100" i="13"/>
  <c r="DC100" i="13"/>
  <c r="DG100" i="13"/>
  <c r="DK100" i="13"/>
  <c r="DO100" i="13"/>
  <c r="DS100" i="13"/>
  <c r="DW100" i="13"/>
  <c r="EA100" i="13"/>
  <c r="CQ104" i="13"/>
  <c r="DC104" i="13"/>
  <c r="DG104" i="13"/>
  <c r="DK104" i="13"/>
  <c r="DO104" i="13"/>
  <c r="DS104" i="13"/>
  <c r="DW104" i="13"/>
  <c r="EA104" i="13"/>
  <c r="CQ108" i="13"/>
  <c r="DC108" i="13"/>
  <c r="DG108" i="13"/>
  <c r="DK108" i="13"/>
  <c r="DO108" i="13"/>
  <c r="DS108" i="13"/>
  <c r="DW108" i="13"/>
  <c r="EA108" i="13"/>
  <c r="CO113" i="13"/>
  <c r="DA113" i="13"/>
  <c r="CU115" i="13"/>
  <c r="CW122" i="13"/>
  <c r="DS122" i="13"/>
  <c r="DC122" i="13"/>
  <c r="CQ122" i="13"/>
  <c r="DW122" i="13"/>
  <c r="DG122" i="13"/>
  <c r="ED124" i="13"/>
  <c r="DV124" i="13"/>
  <c r="DN124" i="13"/>
  <c r="DF124" i="13"/>
  <c r="EE111" i="13"/>
  <c r="EA111" i="13"/>
  <c r="DW111" i="13"/>
  <c r="EE112" i="13"/>
  <c r="EA112" i="13"/>
  <c r="DW112" i="13"/>
  <c r="DS112" i="13"/>
  <c r="DO112" i="13"/>
  <c r="DK112" i="13"/>
  <c r="DG112" i="13"/>
  <c r="DC112" i="13"/>
  <c r="CQ112" i="13"/>
  <c r="EE115" i="13"/>
  <c r="DZ116" i="13"/>
  <c r="ED118" i="13"/>
  <c r="DZ118" i="13"/>
  <c r="DV118" i="13"/>
  <c r="DR118" i="13"/>
  <c r="DN118" i="13"/>
  <c r="DJ118" i="13"/>
  <c r="DF118" i="13"/>
  <c r="DB118" i="13"/>
  <c r="CP118" i="13"/>
  <c r="DR123" i="13"/>
  <c r="DB123" i="13"/>
  <c r="CP123" i="13"/>
  <c r="DV123" i="13"/>
  <c r="DF123" i="13"/>
  <c r="DC115" i="13"/>
  <c r="DG115" i="13"/>
  <c r="DK115" i="13"/>
  <c r="DO115" i="13"/>
  <c r="DS115" i="13"/>
  <c r="DW115" i="13"/>
  <c r="EA115" i="13"/>
  <c r="DB116" i="13"/>
  <c r="DF116" i="13"/>
  <c r="DJ116" i="13"/>
  <c r="EE116" i="13"/>
  <c r="EE117" i="13"/>
  <c r="EA117" i="13"/>
  <c r="DW117" i="13"/>
  <c r="DS117" i="13"/>
  <c r="DO117" i="13"/>
  <c r="DK117" i="13"/>
  <c r="DG117" i="13"/>
  <c r="DC117" i="13"/>
  <c r="CQ117" i="13"/>
  <c r="EA119" i="13"/>
  <c r="EE120" i="13"/>
  <c r="EE121" i="13"/>
  <c r="EA121" i="13"/>
  <c r="DW121" i="13"/>
  <c r="DS121" i="13"/>
  <c r="DO121" i="13"/>
  <c r="DK121" i="13"/>
  <c r="DG121" i="13"/>
  <c r="DC121" i="13"/>
  <c r="CQ121" i="13"/>
  <c r="EE124" i="13"/>
  <c r="EE125" i="13"/>
  <c r="EA125" i="13"/>
  <c r="DW125" i="13"/>
  <c r="DS125" i="13"/>
  <c r="DO125" i="13"/>
  <c r="DK125" i="13"/>
  <c r="DG125" i="13"/>
  <c r="DC125" i="13"/>
  <c r="CQ125" i="13"/>
  <c r="ED117" i="13"/>
  <c r="DZ117" i="13"/>
  <c r="DV117" i="13"/>
  <c r="DR117" i="13"/>
  <c r="DN117" i="13"/>
  <c r="DJ117" i="13"/>
  <c r="DF117" i="13"/>
  <c r="DB117" i="13"/>
  <c r="CP117" i="13"/>
  <c r="CV119" i="13"/>
  <c r="CV120" i="13"/>
  <c r="CQ120" i="13"/>
  <c r="ED121" i="13"/>
  <c r="DZ121" i="13"/>
  <c r="DV121" i="13"/>
  <c r="DR121" i="13"/>
  <c r="DN121" i="13"/>
  <c r="DJ121" i="13"/>
  <c r="DF121" i="13"/>
  <c r="DB121" i="13"/>
  <c r="CP121" i="13"/>
  <c r="CV123" i="13"/>
  <c r="CV124" i="13"/>
  <c r="DS124" i="13"/>
  <c r="DO124" i="13"/>
  <c r="DK124" i="13"/>
  <c r="DG124" i="13"/>
  <c r="DC124" i="13"/>
  <c r="CQ124" i="13"/>
  <c r="ED125" i="13"/>
  <c r="DZ125" i="13"/>
  <c r="DV125" i="13"/>
  <c r="DR125" i="13"/>
  <c r="DN125" i="13"/>
  <c r="DJ125" i="13"/>
  <c r="DF125" i="13"/>
  <c r="DB125" i="13"/>
  <c r="CP125" i="13"/>
  <c r="DK116" i="13"/>
  <c r="DO116" i="13"/>
  <c r="DS116" i="13"/>
  <c r="DW116" i="13"/>
  <c r="EA116" i="13"/>
  <c r="DC120" i="13"/>
  <c r="DG120" i="13"/>
  <c r="DK120" i="13"/>
  <c r="DO120" i="13"/>
  <c r="DS120" i="13"/>
  <c r="DW120" i="13"/>
  <c r="EA120" i="13"/>
  <c r="DW124" i="13"/>
  <c r="EA124" i="13"/>
  <c r="DM12" i="13"/>
  <c r="DI12" i="13"/>
  <c r="DE12" i="13"/>
  <c r="CZ12" i="13"/>
  <c r="CY12" i="13"/>
  <c r="CT12" i="13"/>
  <c r="CS12" i="13"/>
  <c r="CN12" i="13"/>
  <c r="CM12" i="13"/>
  <c r="DH94" i="13" l="1"/>
  <c r="AN94" i="13" s="1"/>
  <c r="DP54" i="13"/>
  <c r="AP54" i="13" s="1"/>
  <c r="EF38" i="13"/>
  <c r="AT38" i="13" s="1"/>
  <c r="DH24" i="13"/>
  <c r="AN24" i="13" s="1"/>
  <c r="DD40" i="13"/>
  <c r="AM40" i="13" s="1"/>
  <c r="DT33" i="13"/>
  <c r="AQ33" i="13" s="1"/>
  <c r="DT21" i="13"/>
  <c r="AQ21" i="13" s="1"/>
  <c r="EF23" i="13"/>
  <c r="AT23" i="13" s="1"/>
  <c r="DP85" i="13"/>
  <c r="AP85" i="13" s="1"/>
  <c r="DT45" i="13"/>
  <c r="AQ45" i="13" s="1"/>
  <c r="EB26" i="13"/>
  <c r="AS26" i="13" s="1"/>
  <c r="EB18" i="13"/>
  <c r="AS18" i="13" s="1"/>
  <c r="DH17" i="13"/>
  <c r="AN17" i="13" s="1"/>
  <c r="DL90" i="13"/>
  <c r="AO90" i="13" s="1"/>
  <c r="DT20" i="13"/>
  <c r="AQ20" i="13" s="1"/>
  <c r="CR45" i="13"/>
  <c r="AK45" i="13" s="1"/>
  <c r="DL37" i="13"/>
  <c r="AO37" i="13" s="1"/>
  <c r="EF99" i="13"/>
  <c r="AT99" i="13" s="1"/>
  <c r="CX81" i="13"/>
  <c r="AL81" i="13" s="1"/>
  <c r="DT119" i="13"/>
  <c r="AQ119" i="13" s="1"/>
  <c r="DP124" i="13"/>
  <c r="AP124" i="13" s="1"/>
  <c r="CR49" i="13"/>
  <c r="AK49" i="13" s="1"/>
  <c r="DP81" i="13"/>
  <c r="AP81" i="13" s="1"/>
  <c r="CX124" i="13"/>
  <c r="AL124" i="13" s="1"/>
  <c r="DL96" i="13"/>
  <c r="AO96" i="13" s="1"/>
  <c r="DP42" i="13"/>
  <c r="AP42" i="13" s="1"/>
  <c r="DH123" i="13"/>
  <c r="AN123" i="13" s="1"/>
  <c r="DH119" i="13"/>
  <c r="AN119" i="13" s="1"/>
  <c r="DT107" i="13"/>
  <c r="AQ107" i="13" s="1"/>
  <c r="DH91" i="13"/>
  <c r="AN91" i="13" s="1"/>
  <c r="EB63" i="13"/>
  <c r="AS63" i="13" s="1"/>
  <c r="DT108" i="13"/>
  <c r="AQ108" i="13" s="1"/>
  <c r="EB120" i="13"/>
  <c r="AS120" i="13" s="1"/>
  <c r="EF89" i="13"/>
  <c r="AT89" i="13" s="1"/>
  <c r="EF110" i="13"/>
  <c r="AT110" i="13" s="1"/>
  <c r="DT116" i="13"/>
  <c r="AQ116" i="13" s="1"/>
  <c r="EB100" i="13"/>
  <c r="AS100" i="13" s="1"/>
  <c r="DL107" i="13"/>
  <c r="AO107" i="13" s="1"/>
  <c r="CX99" i="13"/>
  <c r="AL99" i="13" s="1"/>
  <c r="DX107" i="13"/>
  <c r="AR107" i="13" s="1"/>
  <c r="DL82" i="13"/>
  <c r="AO82" i="13" s="1"/>
  <c r="DX78" i="13"/>
  <c r="AR78" i="13" s="1"/>
  <c r="EF81" i="13"/>
  <c r="AT81" i="13" s="1"/>
  <c r="DH73" i="13"/>
  <c r="AN73" i="13" s="1"/>
  <c r="DT70" i="13"/>
  <c r="AQ70" i="13" s="1"/>
  <c r="DT69" i="13"/>
  <c r="AQ69" i="13" s="1"/>
  <c r="DT62" i="13"/>
  <c r="AQ62" i="13" s="1"/>
  <c r="DD61" i="13"/>
  <c r="AM61" i="13" s="1"/>
  <c r="EF60" i="13"/>
  <c r="AT60" i="13" s="1"/>
  <c r="DL52" i="13"/>
  <c r="AO52" i="13" s="1"/>
  <c r="DH48" i="13"/>
  <c r="AN48" i="13" s="1"/>
  <c r="DT41" i="13"/>
  <c r="AQ41" i="13" s="1"/>
  <c r="EB40" i="13"/>
  <c r="AS40" i="13" s="1"/>
  <c r="DX39" i="13"/>
  <c r="AR39" i="13" s="1"/>
  <c r="DH39" i="13"/>
  <c r="AN39" i="13" s="1"/>
  <c r="DH38" i="13"/>
  <c r="AN38" i="13" s="1"/>
  <c r="DX30" i="13"/>
  <c r="AR30" i="13" s="1"/>
  <c r="DX27" i="13"/>
  <c r="AR27" i="13" s="1"/>
  <c r="DH27" i="13"/>
  <c r="AN27" i="13" s="1"/>
  <c r="DX18" i="13"/>
  <c r="AR18" i="13" s="1"/>
  <c r="DH86" i="13"/>
  <c r="AN86" i="13" s="1"/>
  <c r="DH74" i="13"/>
  <c r="AN74" i="13" s="1"/>
  <c r="DP59" i="13"/>
  <c r="AP59" i="13" s="1"/>
  <c r="EF59" i="13"/>
  <c r="AT59" i="13" s="1"/>
  <c r="DP37" i="13"/>
  <c r="AP37" i="13" s="1"/>
  <c r="DP24" i="13"/>
  <c r="AP24" i="13" s="1"/>
  <c r="CX55" i="13"/>
  <c r="AL55" i="13" s="1"/>
  <c r="CX105" i="13"/>
  <c r="AL105" i="13" s="1"/>
  <c r="CR62" i="13"/>
  <c r="AK62" i="13" s="1"/>
  <c r="CX73" i="13"/>
  <c r="AL73" i="13" s="1"/>
  <c r="CR78" i="13"/>
  <c r="AK78" i="13" s="1"/>
  <c r="CX49" i="13"/>
  <c r="AL49" i="13" s="1"/>
  <c r="CX41" i="13"/>
  <c r="AL41" i="13" s="1"/>
  <c r="DP123" i="13"/>
  <c r="AP123" i="13" s="1"/>
  <c r="CR108" i="13"/>
  <c r="AK108" i="13" s="1"/>
  <c r="DL71" i="13"/>
  <c r="AO71" i="13" s="1"/>
  <c r="DT124" i="13"/>
  <c r="AQ124" i="13" s="1"/>
  <c r="DL103" i="13"/>
  <c r="AO103" i="13" s="1"/>
  <c r="DH113" i="13"/>
  <c r="AN113" i="13" s="1"/>
  <c r="EB88" i="13"/>
  <c r="AS88" i="13" s="1"/>
  <c r="EB93" i="13"/>
  <c r="AS93" i="13" s="1"/>
  <c r="DX54" i="13"/>
  <c r="AR54" i="13" s="1"/>
  <c r="EB53" i="13"/>
  <c r="AS53" i="13" s="1"/>
  <c r="EF67" i="13"/>
  <c r="AT67" i="13" s="1"/>
  <c r="DT63" i="13"/>
  <c r="AQ63" i="13" s="1"/>
  <c r="DP47" i="13"/>
  <c r="AP47" i="13" s="1"/>
  <c r="EF47" i="13"/>
  <c r="AT47" i="13" s="1"/>
  <c r="DX85" i="13"/>
  <c r="AR85" i="13" s="1"/>
  <c r="DT82" i="13"/>
  <c r="AQ82" i="13" s="1"/>
  <c r="DP65" i="13"/>
  <c r="AP65" i="13" s="1"/>
  <c r="EF65" i="13"/>
  <c r="AT65" i="13" s="1"/>
  <c r="DT35" i="13"/>
  <c r="AQ35" i="13" s="1"/>
  <c r="DX86" i="13"/>
  <c r="AR86" i="13" s="1"/>
  <c r="DP25" i="13"/>
  <c r="AP25" i="13" s="1"/>
  <c r="DT25" i="13"/>
  <c r="AQ25" i="13" s="1"/>
  <c r="EB36" i="13"/>
  <c r="AS36" i="13" s="1"/>
  <c r="DL20" i="13"/>
  <c r="AO20" i="13" s="1"/>
  <c r="EF39" i="13"/>
  <c r="AT39" i="13" s="1"/>
  <c r="DP32" i="13"/>
  <c r="AP32" i="13" s="1"/>
  <c r="DT24" i="13"/>
  <c r="AQ24" i="13" s="1"/>
  <c r="DP103" i="13"/>
  <c r="AP103" i="13" s="1"/>
  <c r="DX53" i="13"/>
  <c r="AR53" i="13" s="1"/>
  <c r="DH45" i="13"/>
  <c r="AN45" i="13" s="1"/>
  <c r="DX40" i="13"/>
  <c r="AR40" i="13" s="1"/>
  <c r="CR116" i="13"/>
  <c r="AK116" i="13" s="1"/>
  <c r="DP114" i="13"/>
  <c r="AP114" i="13" s="1"/>
  <c r="EB45" i="13"/>
  <c r="AS45" i="13" s="1"/>
  <c r="EB70" i="13"/>
  <c r="AS70" i="13" s="1"/>
  <c r="DX119" i="13"/>
  <c r="AR119" i="13" s="1"/>
  <c r="DH114" i="13"/>
  <c r="AN114" i="13" s="1"/>
  <c r="DL45" i="13"/>
  <c r="AO45" i="13" s="1"/>
  <c r="DH120" i="13"/>
  <c r="AN120" i="13" s="1"/>
  <c r="DX114" i="13"/>
  <c r="AR114" i="13" s="1"/>
  <c r="CX66" i="13"/>
  <c r="AL66" i="13" s="1"/>
  <c r="DX46" i="13"/>
  <c r="AR46" i="13" s="1"/>
  <c r="EF66" i="13"/>
  <c r="AT66" i="13" s="1"/>
  <c r="DL63" i="13"/>
  <c r="AO63" i="13" s="1"/>
  <c r="DT46" i="13"/>
  <c r="AQ46" i="13" s="1"/>
  <c r="EF69" i="13"/>
  <c r="AT69" i="13" s="1"/>
  <c r="DD66" i="13"/>
  <c r="AM66" i="13" s="1"/>
  <c r="DT48" i="13"/>
  <c r="AQ48" i="13" s="1"/>
  <c r="CX51" i="13"/>
  <c r="AL51" i="13" s="1"/>
  <c r="EF54" i="13"/>
  <c r="AT54" i="13" s="1"/>
  <c r="CR29" i="13"/>
  <c r="AK29" i="13" s="1"/>
  <c r="DL123" i="13"/>
  <c r="AO123" i="13" s="1"/>
  <c r="EB123" i="13"/>
  <c r="AS123" i="13" s="1"/>
  <c r="CX56" i="13"/>
  <c r="AL56" i="13" s="1"/>
  <c r="DH41" i="13"/>
  <c r="AN41" i="13" s="1"/>
  <c r="DP109" i="13"/>
  <c r="AP109" i="13" s="1"/>
  <c r="DH44" i="13"/>
  <c r="AN44" i="13" s="1"/>
  <c r="CR42" i="13"/>
  <c r="AK42" i="13" s="1"/>
  <c r="DT32" i="13"/>
  <c r="AQ32" i="13" s="1"/>
  <c r="DT95" i="13"/>
  <c r="AQ95" i="13" s="1"/>
  <c r="DH92" i="13"/>
  <c r="AN92" i="13" s="1"/>
  <c r="DP71" i="13"/>
  <c r="AP71" i="13" s="1"/>
  <c r="DL110" i="13"/>
  <c r="AO110" i="13" s="1"/>
  <c r="EF63" i="13"/>
  <c r="AT63" i="13" s="1"/>
  <c r="DX109" i="13"/>
  <c r="AR109" i="13" s="1"/>
  <c r="EF78" i="13"/>
  <c r="AT78" i="13" s="1"/>
  <c r="DD90" i="13"/>
  <c r="AM90" i="13" s="1"/>
  <c r="CR32" i="13"/>
  <c r="AK32" i="13" s="1"/>
  <c r="EF32" i="13"/>
  <c r="AT32" i="13" s="1"/>
  <c r="CX38" i="13"/>
  <c r="AL38" i="13" s="1"/>
  <c r="DD37" i="13"/>
  <c r="AM37" i="13" s="1"/>
  <c r="EF103" i="13"/>
  <c r="AT103" i="13" s="1"/>
  <c r="CX76" i="13"/>
  <c r="AL76" i="13" s="1"/>
  <c r="DH121" i="13"/>
  <c r="AN121" i="13" s="1"/>
  <c r="DX121" i="13"/>
  <c r="AR121" i="13" s="1"/>
  <c r="DH117" i="13"/>
  <c r="AN117" i="13" s="1"/>
  <c r="DX117" i="13"/>
  <c r="AR117" i="13" s="1"/>
  <c r="DH116" i="13"/>
  <c r="AN116" i="13" s="1"/>
  <c r="DT115" i="13"/>
  <c r="AQ115" i="13" s="1"/>
  <c r="DD115" i="13"/>
  <c r="AM115" i="13" s="1"/>
  <c r="DD123" i="13"/>
  <c r="AM123" i="13" s="1"/>
  <c r="EB114" i="13"/>
  <c r="AS114" i="13" s="1"/>
  <c r="DT113" i="13"/>
  <c r="AQ113" i="13" s="1"/>
  <c r="DT88" i="13"/>
  <c r="AQ88" i="13" s="1"/>
  <c r="EF79" i="13"/>
  <c r="AT79" i="13" s="1"/>
  <c r="EF82" i="13"/>
  <c r="AT82" i="13" s="1"/>
  <c r="DH90" i="13"/>
  <c r="AN90" i="13" s="1"/>
  <c r="DP73" i="13"/>
  <c r="AP73" i="13" s="1"/>
  <c r="DH56" i="13"/>
  <c r="AN56" i="13" s="1"/>
  <c r="CX40" i="13"/>
  <c r="AL40" i="13" s="1"/>
  <c r="DP27" i="13"/>
  <c r="AP27" i="13" s="1"/>
  <c r="CR27" i="13"/>
  <c r="AK27" i="13" s="1"/>
  <c r="DX25" i="13"/>
  <c r="AR25" i="13" s="1"/>
  <c r="CX47" i="13"/>
  <c r="AL47" i="13" s="1"/>
  <c r="DD82" i="13"/>
  <c r="AM82" i="13" s="1"/>
  <c r="EF29" i="13"/>
  <c r="AT29" i="13" s="1"/>
  <c r="EF107" i="13"/>
  <c r="AT107" i="13" s="1"/>
  <c r="DH109" i="13"/>
  <c r="AN109" i="13" s="1"/>
  <c r="DL57" i="13"/>
  <c r="AO57" i="13" s="1"/>
  <c r="DT31" i="13"/>
  <c r="AQ31" i="13" s="1"/>
  <c r="CX18" i="13"/>
  <c r="AL18" i="13" s="1"/>
  <c r="DP125" i="13"/>
  <c r="AP125" i="13" s="1"/>
  <c r="EF125" i="13"/>
  <c r="AT125" i="13" s="1"/>
  <c r="EB118" i="13"/>
  <c r="AS118" i="13" s="1"/>
  <c r="DL67" i="13"/>
  <c r="AO67" i="13" s="1"/>
  <c r="DL55" i="13"/>
  <c r="AO55" i="13" s="1"/>
  <c r="EB55" i="13"/>
  <c r="AS55" i="13" s="1"/>
  <c r="DX52" i="13"/>
  <c r="AR52" i="13" s="1"/>
  <c r="CX77" i="13"/>
  <c r="AL77" i="13" s="1"/>
  <c r="DT104" i="13"/>
  <c r="AQ104" i="13" s="1"/>
  <c r="CX95" i="13"/>
  <c r="AL95" i="13" s="1"/>
  <c r="DP62" i="13"/>
  <c r="AP62" i="13" s="1"/>
  <c r="DH82" i="13"/>
  <c r="AN82" i="13" s="1"/>
  <c r="DL66" i="13"/>
  <c r="AO66" i="13" s="1"/>
  <c r="DH62" i="13"/>
  <c r="AN62" i="13" s="1"/>
  <c r="DX51" i="13"/>
  <c r="AR51" i="13" s="1"/>
  <c r="CR53" i="13"/>
  <c r="AK53" i="13" s="1"/>
  <c r="DD49" i="13"/>
  <c r="AM49" i="13" s="1"/>
  <c r="DX34" i="13"/>
  <c r="AR34" i="13" s="1"/>
  <c r="EF36" i="13"/>
  <c r="AT36" i="13" s="1"/>
  <c r="CX117" i="13"/>
  <c r="AL117" i="13" s="1"/>
  <c r="CR124" i="13"/>
  <c r="AK124" i="13" s="1"/>
  <c r="DX123" i="13"/>
  <c r="AR123" i="13" s="1"/>
  <c r="CR104" i="13"/>
  <c r="AK104" i="13" s="1"/>
  <c r="DH107" i="13"/>
  <c r="AN107" i="13" s="1"/>
  <c r="DX102" i="13"/>
  <c r="AR102" i="13" s="1"/>
  <c r="DL106" i="13"/>
  <c r="AO106" i="13" s="1"/>
  <c r="DH87" i="13"/>
  <c r="AN87" i="13" s="1"/>
  <c r="DX83" i="13"/>
  <c r="AR83" i="13" s="1"/>
  <c r="DH75" i="13"/>
  <c r="AN75" i="13" s="1"/>
  <c r="DH93" i="13"/>
  <c r="AN93" i="13" s="1"/>
  <c r="EF70" i="13"/>
  <c r="AT70" i="13" s="1"/>
  <c r="DH47" i="13"/>
  <c r="AN47" i="13" s="1"/>
  <c r="DX47" i="13"/>
  <c r="AR47" i="13" s="1"/>
  <c r="DL73" i="13"/>
  <c r="AO73" i="13" s="1"/>
  <c r="DH61" i="13"/>
  <c r="AN61" i="13" s="1"/>
  <c r="DT56" i="13"/>
  <c r="AQ56" i="13" s="1"/>
  <c r="DT53" i="13"/>
  <c r="AQ53" i="13" s="1"/>
  <c r="EB48" i="13"/>
  <c r="AS48" i="13" s="1"/>
  <c r="DD35" i="13"/>
  <c r="AM35" i="13" s="1"/>
  <c r="DD30" i="13"/>
  <c r="AM30" i="13" s="1"/>
  <c r="DT18" i="13"/>
  <c r="AQ18" i="13" s="1"/>
  <c r="DD14" i="13"/>
  <c r="AM14" i="13" s="1"/>
  <c r="EF33" i="13"/>
  <c r="AT33" i="13" s="1"/>
  <c r="DH25" i="13"/>
  <c r="AN25" i="13" s="1"/>
  <c r="DL25" i="13"/>
  <c r="AO25" i="13" s="1"/>
  <c r="DT28" i="13"/>
  <c r="AQ28" i="13" s="1"/>
  <c r="DP92" i="13"/>
  <c r="AP92" i="13" s="1"/>
  <c r="DX57" i="13"/>
  <c r="AR57" i="13" s="1"/>
  <c r="DD100" i="13"/>
  <c r="AM100" i="13" s="1"/>
  <c r="DD102" i="13"/>
  <c r="AM102" i="13" s="1"/>
  <c r="DT114" i="13"/>
  <c r="AQ114" i="13" s="1"/>
  <c r="DP74" i="13"/>
  <c r="AP74" i="13" s="1"/>
  <c r="DT67" i="13"/>
  <c r="AQ67" i="13" s="1"/>
  <c r="DH51" i="13"/>
  <c r="AN51" i="13" s="1"/>
  <c r="DT81" i="13"/>
  <c r="AQ81" i="13" s="1"/>
  <c r="DX14" i="13"/>
  <c r="AR14" i="13" s="1"/>
  <c r="CX59" i="13"/>
  <c r="AL59" i="13" s="1"/>
  <c r="EB124" i="13"/>
  <c r="AS124" i="13" s="1"/>
  <c r="EB108" i="13"/>
  <c r="AS108" i="13" s="1"/>
  <c r="DL108" i="13"/>
  <c r="AO108" i="13" s="1"/>
  <c r="EB104" i="13"/>
  <c r="AS104" i="13" s="1"/>
  <c r="DP122" i="13"/>
  <c r="AP122" i="13" s="1"/>
  <c r="EF122" i="13"/>
  <c r="AT122" i="13" s="1"/>
  <c r="CX107" i="13"/>
  <c r="AL107" i="13" s="1"/>
  <c r="DX95" i="13"/>
  <c r="AR95" i="13" s="1"/>
  <c r="DH95" i="13"/>
  <c r="AN95" i="13" s="1"/>
  <c r="DT87" i="13"/>
  <c r="AQ87" i="13" s="1"/>
  <c r="DT71" i="13"/>
  <c r="AQ71" i="13" s="1"/>
  <c r="DX113" i="13"/>
  <c r="AR113" i="13" s="1"/>
  <c r="DL93" i="13"/>
  <c r="AO93" i="13" s="1"/>
  <c r="DX42" i="13"/>
  <c r="AR42" i="13" s="1"/>
  <c r="CR98" i="13"/>
  <c r="AK98" i="13" s="1"/>
  <c r="DL53" i="13"/>
  <c r="AO53" i="13" s="1"/>
  <c r="DL79" i="13"/>
  <c r="AO79" i="13" s="1"/>
  <c r="DX70" i="13"/>
  <c r="AR70" i="13" s="1"/>
  <c r="DH66" i="13"/>
  <c r="AN66" i="13" s="1"/>
  <c r="CR63" i="13"/>
  <c r="AK63" i="13" s="1"/>
  <c r="DH54" i="13"/>
  <c r="AN54" i="13" s="1"/>
  <c r="EF85" i="13"/>
  <c r="AT85" i="13" s="1"/>
  <c r="DL81" i="13"/>
  <c r="AO81" i="13" s="1"/>
  <c r="EF73" i="13"/>
  <c r="AT73" i="13" s="1"/>
  <c r="DX60" i="13"/>
  <c r="AR60" i="13" s="1"/>
  <c r="DL44" i="13"/>
  <c r="AO44" i="13" s="1"/>
  <c r="CR34" i="13"/>
  <c r="AK34" i="13" s="1"/>
  <c r="CR18" i="13"/>
  <c r="AK18" i="13" s="1"/>
  <c r="DH15" i="13"/>
  <c r="AN15" i="13" s="1"/>
  <c r="DX15" i="13"/>
  <c r="AR15" i="13" s="1"/>
  <c r="EB21" i="13"/>
  <c r="AS21" i="13" s="1"/>
  <c r="DX20" i="13"/>
  <c r="AR20" i="13" s="1"/>
  <c r="EB32" i="13"/>
  <c r="AS32" i="13" s="1"/>
  <c r="EF24" i="13"/>
  <c r="AT24" i="13" s="1"/>
  <c r="EF14" i="13"/>
  <c r="AT14" i="13" s="1"/>
  <c r="CX43" i="13"/>
  <c r="AL43" i="13" s="1"/>
  <c r="CX34" i="13"/>
  <c r="AL34" i="13" s="1"/>
  <c r="DP119" i="13"/>
  <c r="AP119" i="13" s="1"/>
  <c r="CX68" i="13"/>
  <c r="AL68" i="13" s="1"/>
  <c r="CX57" i="13"/>
  <c r="AL57" i="13" s="1"/>
  <c r="CX52" i="13"/>
  <c r="AL52" i="13" s="1"/>
  <c r="CX44" i="13"/>
  <c r="AL44" i="13" s="1"/>
  <c r="DD20" i="13"/>
  <c r="AM20" i="13" s="1"/>
  <c r="EF30" i="13"/>
  <c r="AT30" i="13" s="1"/>
  <c r="EF50" i="13"/>
  <c r="AT50" i="13" s="1"/>
  <c r="CX109" i="13"/>
  <c r="AL109" i="13" s="1"/>
  <c r="DD119" i="13"/>
  <c r="AM119" i="13" s="1"/>
  <c r="DT17" i="13"/>
  <c r="AQ17" i="13" s="1"/>
  <c r="DD92" i="13"/>
  <c r="AM92" i="13" s="1"/>
  <c r="CR96" i="13"/>
  <c r="AK96" i="13" s="1"/>
  <c r="EB49" i="13"/>
  <c r="AS49" i="13" s="1"/>
  <c r="CR47" i="13"/>
  <c r="AK47" i="13" s="1"/>
  <c r="DP61" i="13"/>
  <c r="AP61" i="13" s="1"/>
  <c r="DD53" i="13"/>
  <c r="AM53" i="13" s="1"/>
  <c r="DH52" i="13"/>
  <c r="AN52" i="13" s="1"/>
  <c r="DP33" i="13"/>
  <c r="AP33" i="13" s="1"/>
  <c r="EB25" i="13"/>
  <c r="AS25" i="13" s="1"/>
  <c r="DX24" i="13"/>
  <c r="AR24" i="13" s="1"/>
  <c r="DP99" i="13"/>
  <c r="AP99" i="13" s="1"/>
  <c r="DP111" i="13"/>
  <c r="AP111" i="13" s="1"/>
  <c r="DH57" i="13"/>
  <c r="AN57" i="13" s="1"/>
  <c r="DD113" i="13"/>
  <c r="AM113" i="13" s="1"/>
  <c r="EF105" i="13"/>
  <c r="AT105" i="13" s="1"/>
  <c r="EB110" i="13"/>
  <c r="AS110" i="13" s="1"/>
  <c r="DP70" i="13"/>
  <c r="AP70" i="13" s="1"/>
  <c r="DL72" i="13"/>
  <c r="AO72" i="13" s="1"/>
  <c r="DL64" i="13"/>
  <c r="AO64" i="13" s="1"/>
  <c r="DT47" i="13"/>
  <c r="AQ47" i="13" s="1"/>
  <c r="DT61" i="13"/>
  <c r="AQ61" i="13" s="1"/>
  <c r="EB52" i="13"/>
  <c r="AS52" i="13" s="1"/>
  <c r="DX31" i="13"/>
  <c r="AR31" i="13" s="1"/>
  <c r="DH31" i="13"/>
  <c r="AN31" i="13" s="1"/>
  <c r="DH30" i="13"/>
  <c r="AN30" i="13" s="1"/>
  <c r="DH26" i="13"/>
  <c r="AN26" i="13" s="1"/>
  <c r="DX19" i="13"/>
  <c r="AR19" i="13" s="1"/>
  <c r="DH19" i="13"/>
  <c r="AN19" i="13" s="1"/>
  <c r="CR25" i="13"/>
  <c r="AK25" i="13" s="1"/>
  <c r="DL36" i="13"/>
  <c r="AO36" i="13" s="1"/>
  <c r="DH20" i="13"/>
  <c r="AN20" i="13" s="1"/>
  <c r="CX39" i="13"/>
  <c r="AL39" i="13" s="1"/>
  <c r="EF108" i="13"/>
  <c r="AT108" i="13" s="1"/>
  <c r="EF42" i="13"/>
  <c r="AT42" i="13" s="1"/>
  <c r="DH104" i="13"/>
  <c r="AN104" i="13" s="1"/>
  <c r="DD93" i="13"/>
  <c r="AM93" i="13" s="1"/>
  <c r="DP121" i="13"/>
  <c r="AP121" i="13" s="1"/>
  <c r="DD108" i="13"/>
  <c r="AM108" i="13" s="1"/>
  <c r="DD104" i="13"/>
  <c r="AM104" i="13" s="1"/>
  <c r="CR115" i="13"/>
  <c r="AK115" i="13" s="1"/>
  <c r="CR105" i="13"/>
  <c r="AK105" i="13" s="1"/>
  <c r="DP105" i="13"/>
  <c r="AP105" i="13" s="1"/>
  <c r="CX110" i="13"/>
  <c r="AL110" i="13" s="1"/>
  <c r="CR87" i="13"/>
  <c r="AK87" i="13" s="1"/>
  <c r="DL113" i="13"/>
  <c r="AO113" i="13" s="1"/>
  <c r="DX58" i="13"/>
  <c r="AR58" i="13" s="1"/>
  <c r="DX50" i="13"/>
  <c r="AR50" i="13" s="1"/>
  <c r="EF98" i="13"/>
  <c r="AT98" i="13" s="1"/>
  <c r="EB57" i="13"/>
  <c r="AS57" i="13" s="1"/>
  <c r="EB78" i="13"/>
  <c r="AS78" i="13" s="1"/>
  <c r="EB64" i="13"/>
  <c r="AS64" i="13" s="1"/>
  <c r="DH63" i="13"/>
  <c r="AN63" i="13" s="1"/>
  <c r="DD55" i="13"/>
  <c r="AM55" i="13" s="1"/>
  <c r="DX77" i="13"/>
  <c r="AR77" i="13" s="1"/>
  <c r="DL65" i="13"/>
  <c r="AO65" i="13" s="1"/>
  <c r="DH125" i="13"/>
  <c r="AN125" i="13" s="1"/>
  <c r="DX125" i="13"/>
  <c r="AR125" i="13" s="1"/>
  <c r="CR120" i="13"/>
  <c r="AK120" i="13" s="1"/>
  <c r="DL122" i="13"/>
  <c r="AO122" i="13" s="1"/>
  <c r="CR97" i="13"/>
  <c r="AK97" i="13" s="1"/>
  <c r="DH108" i="13"/>
  <c r="AN108" i="13" s="1"/>
  <c r="DP104" i="13"/>
  <c r="AP104" i="13" s="1"/>
  <c r="EB99" i="13"/>
  <c r="AS99" i="13" s="1"/>
  <c r="DP94" i="13"/>
  <c r="AP94" i="13" s="1"/>
  <c r="DX92" i="13"/>
  <c r="AR92" i="13" s="1"/>
  <c r="CX71" i="13"/>
  <c r="AL71" i="13" s="1"/>
  <c r="EB77" i="13"/>
  <c r="AS77" i="13" s="1"/>
  <c r="EB73" i="13"/>
  <c r="AS73" i="13" s="1"/>
  <c r="DT60" i="13"/>
  <c r="AQ60" i="13" s="1"/>
  <c r="DD38" i="13"/>
  <c r="AM38" i="13" s="1"/>
  <c r="DX74" i="13"/>
  <c r="AR74" i="13" s="1"/>
  <c r="CR43" i="13"/>
  <c r="AK43" i="13" s="1"/>
  <c r="CR33" i="13"/>
  <c r="AK33" i="13" s="1"/>
  <c r="EB13" i="13"/>
  <c r="AS13" i="13" s="1"/>
  <c r="EB20" i="13"/>
  <c r="AS20" i="13" s="1"/>
  <c r="CX64" i="13"/>
  <c r="AL64" i="13" s="1"/>
  <c r="DH58" i="13"/>
  <c r="AN58" i="13" s="1"/>
  <c r="DX41" i="13"/>
  <c r="AR41" i="13" s="1"/>
  <c r="CR74" i="13"/>
  <c r="AK74" i="13" s="1"/>
  <c r="DH53" i="13"/>
  <c r="AN53" i="13" s="1"/>
  <c r="EF46" i="13"/>
  <c r="AT46" i="13" s="1"/>
  <c r="DH50" i="13"/>
  <c r="AN50" i="13" s="1"/>
  <c r="DX49" i="13"/>
  <c r="AR49" i="13" s="1"/>
  <c r="CX106" i="13"/>
  <c r="AL106" i="13" s="1"/>
  <c r="DP45" i="13"/>
  <c r="AP45" i="13" s="1"/>
  <c r="CR38" i="13"/>
  <c r="AK38" i="13" s="1"/>
  <c r="DP18" i="13"/>
  <c r="AP18" i="13" s="1"/>
  <c r="DP14" i="13"/>
  <c r="AP14" i="13" s="1"/>
  <c r="DD43" i="13"/>
  <c r="AM43" i="13" s="1"/>
  <c r="DT43" i="13"/>
  <c r="AQ43" i="13" s="1"/>
  <c r="EB92" i="13"/>
  <c r="AS92" i="13" s="1"/>
  <c r="CR70" i="13"/>
  <c r="AK70" i="13" s="1"/>
  <c r="CR118" i="13"/>
  <c r="AK118" i="13" s="1"/>
  <c r="CR100" i="13"/>
  <c r="AK100" i="13" s="1"/>
  <c r="DT97" i="13"/>
  <c r="AQ97" i="13" s="1"/>
  <c r="DH103" i="13"/>
  <c r="AN103" i="13" s="1"/>
  <c r="DD107" i="13"/>
  <c r="AM107" i="13" s="1"/>
  <c r="DX103" i="13"/>
  <c r="AR103" i="13" s="1"/>
  <c r="DL102" i="13"/>
  <c r="AO102" i="13" s="1"/>
  <c r="EF106" i="13"/>
  <c r="AT106" i="13" s="1"/>
  <c r="CR95" i="13"/>
  <c r="AK95" i="13" s="1"/>
  <c r="DL87" i="13"/>
  <c r="AO87" i="13" s="1"/>
  <c r="CR99" i="13"/>
  <c r="AK99" i="13" s="1"/>
  <c r="DT93" i="13"/>
  <c r="AQ93" i="13" s="1"/>
  <c r="DX99" i="13"/>
  <c r="AR99" i="13" s="1"/>
  <c r="CX63" i="13"/>
  <c r="AL63" i="13" s="1"/>
  <c r="CR56" i="13"/>
  <c r="AK56" i="13" s="1"/>
  <c r="DX82" i="13"/>
  <c r="AR82" i="13" s="1"/>
  <c r="DH70" i="13"/>
  <c r="AN70" i="13" s="1"/>
  <c r="DX62" i="13"/>
  <c r="AR62" i="13" s="1"/>
  <c r="DD54" i="13"/>
  <c r="AM54" i="13" s="1"/>
  <c r="DT54" i="13"/>
  <c r="AQ54" i="13" s="1"/>
  <c r="EB85" i="13"/>
  <c r="AS85" i="13" s="1"/>
  <c r="DL77" i="13"/>
  <c r="AO77" i="13" s="1"/>
  <c r="DD70" i="13"/>
  <c r="AM70" i="13" s="1"/>
  <c r="DX69" i="13"/>
  <c r="AR69" i="13" s="1"/>
  <c r="CR67" i="13"/>
  <c r="AK67" i="13" s="1"/>
  <c r="DD58" i="13"/>
  <c r="AM58" i="13" s="1"/>
  <c r="DL54" i="13"/>
  <c r="AO54" i="13" s="1"/>
  <c r="EF52" i="13"/>
  <c r="AT52" i="13" s="1"/>
  <c r="DD45" i="13"/>
  <c r="AM45" i="13" s="1"/>
  <c r="DT39" i="13"/>
  <c r="AQ39" i="13" s="1"/>
  <c r="DD39" i="13"/>
  <c r="AM39" i="13" s="1"/>
  <c r="DD31" i="13"/>
  <c r="AM31" i="13" s="1"/>
  <c r="DD26" i="13"/>
  <c r="AM26" i="13" s="1"/>
  <c r="DT23" i="13"/>
  <c r="AQ23" i="13" s="1"/>
  <c r="DD18" i="13"/>
  <c r="AM18" i="13" s="1"/>
  <c r="DP66" i="13"/>
  <c r="AP66" i="13" s="1"/>
  <c r="DD59" i="13"/>
  <c r="AM59" i="13" s="1"/>
  <c r="DT59" i="13"/>
  <c r="AQ59" i="13" s="1"/>
  <c r="DP58" i="13"/>
  <c r="AP58" i="13" s="1"/>
  <c r="EB33" i="13"/>
  <c r="AS33" i="13" s="1"/>
  <c r="DP21" i="13"/>
  <c r="AP21" i="13" s="1"/>
  <c r="DH36" i="13"/>
  <c r="AN36" i="13" s="1"/>
  <c r="CX31" i="13"/>
  <c r="AL31" i="13" s="1"/>
  <c r="DP30" i="13"/>
  <c r="AP30" i="13" s="1"/>
  <c r="DD22" i="13"/>
  <c r="AM22" i="13" s="1"/>
  <c r="DH13" i="13"/>
  <c r="AN13" i="13" s="1"/>
  <c r="DP16" i="13"/>
  <c r="AP16" i="13" s="1"/>
  <c r="CX112" i="13"/>
  <c r="AL112" i="13" s="1"/>
  <c r="CR86" i="13"/>
  <c r="AK86" i="13" s="1"/>
  <c r="DD78" i="13"/>
  <c r="AM78" i="13" s="1"/>
  <c r="DP96" i="13"/>
  <c r="AP96" i="13" s="1"/>
  <c r="CX15" i="13"/>
  <c r="AL15" i="13" s="1"/>
  <c r="DD62" i="13"/>
  <c r="AM62" i="13" s="1"/>
  <c r="CX125" i="13"/>
  <c r="AL125" i="13" s="1"/>
  <c r="CX118" i="13"/>
  <c r="AL118" i="13" s="1"/>
  <c r="DL74" i="13"/>
  <c r="AO74" i="13" s="1"/>
  <c r="DP34" i="13"/>
  <c r="AP34" i="13" s="1"/>
  <c r="CX26" i="13"/>
  <c r="AL26" i="13" s="1"/>
  <c r="DD120" i="13"/>
  <c r="AM120" i="13" s="1"/>
  <c r="DD121" i="13"/>
  <c r="AM121" i="13" s="1"/>
  <c r="DT121" i="13"/>
  <c r="AQ121" i="13" s="1"/>
  <c r="DX100" i="13"/>
  <c r="AR100" i="13" s="1"/>
  <c r="DH101" i="13"/>
  <c r="AN101" i="13" s="1"/>
  <c r="DX101" i="13"/>
  <c r="AR101" i="13" s="1"/>
  <c r="CR119" i="13"/>
  <c r="AK119" i="13" s="1"/>
  <c r="EB103" i="13"/>
  <c r="AS103" i="13" s="1"/>
  <c r="DT102" i="13"/>
  <c r="AQ102" i="13" s="1"/>
  <c r="DT79" i="13"/>
  <c r="AQ79" i="13" s="1"/>
  <c r="DT75" i="13"/>
  <c r="AQ75" i="13" s="1"/>
  <c r="DD75" i="13"/>
  <c r="AM75" i="13" s="1"/>
  <c r="DX93" i="13"/>
  <c r="AR93" i="13" s="1"/>
  <c r="CX87" i="13"/>
  <c r="AL87" i="13" s="1"/>
  <c r="CX79" i="13"/>
  <c r="AL79" i="13" s="1"/>
  <c r="DX91" i="13"/>
  <c r="AR91" i="13" s="1"/>
  <c r="EF86" i="13"/>
  <c r="AT86" i="13" s="1"/>
  <c r="DP82" i="13"/>
  <c r="AP82" i="13" s="1"/>
  <c r="DL41" i="13"/>
  <c r="AO41" i="13" s="1"/>
  <c r="DX66" i="13"/>
  <c r="AR66" i="13" s="1"/>
  <c r="DT51" i="13"/>
  <c r="AQ51" i="13" s="1"/>
  <c r="DT86" i="13"/>
  <c r="AQ86" i="13" s="1"/>
  <c r="DT85" i="13"/>
  <c r="AQ85" i="13" s="1"/>
  <c r="DT77" i="13"/>
  <c r="AQ77" i="13" s="1"/>
  <c r="DH65" i="13"/>
  <c r="AN65" i="13" s="1"/>
  <c r="EF61" i="13"/>
  <c r="AT61" i="13" s="1"/>
  <c r="EB60" i="13"/>
  <c r="AS60" i="13" s="1"/>
  <c r="DT58" i="13"/>
  <c r="AQ58" i="13" s="1"/>
  <c r="DD50" i="13"/>
  <c r="AM50" i="13" s="1"/>
  <c r="DT42" i="13"/>
  <c r="AQ42" i="13" s="1"/>
  <c r="EB14" i="13"/>
  <c r="AS14" i="13" s="1"/>
  <c r="DD42" i="13"/>
  <c r="AM42" i="13" s="1"/>
  <c r="DL33" i="13"/>
  <c r="AO33" i="13" s="1"/>
  <c r="DT15" i="13"/>
  <c r="AQ15" i="13" s="1"/>
  <c r="DT37" i="13"/>
  <c r="AQ37" i="13" s="1"/>
  <c r="DL21" i="13"/>
  <c r="AO21" i="13" s="1"/>
  <c r="CR36" i="13"/>
  <c r="AK36" i="13" s="1"/>
  <c r="DP36" i="13"/>
  <c r="AP36" i="13" s="1"/>
  <c r="DL32" i="13"/>
  <c r="AO32" i="13" s="1"/>
  <c r="CR30" i="13"/>
  <c r="AK30" i="13" s="1"/>
  <c r="CR23" i="13"/>
  <c r="AK23" i="13" s="1"/>
  <c r="CX102" i="13"/>
  <c r="AL102" i="13" s="1"/>
  <c r="CX28" i="13"/>
  <c r="AL28" i="13" s="1"/>
  <c r="EB28" i="13"/>
  <c r="AS28" i="13" s="1"/>
  <c r="CX19" i="13"/>
  <c r="AL19" i="13" s="1"/>
  <c r="CX69" i="13"/>
  <c r="AL69" i="13" s="1"/>
  <c r="DT83" i="13"/>
  <c r="AQ83" i="13" s="1"/>
  <c r="CX80" i="13"/>
  <c r="AL80" i="13" s="1"/>
  <c r="CX116" i="13"/>
  <c r="AL116" i="13" s="1"/>
  <c r="DT103" i="13"/>
  <c r="AQ103" i="13" s="1"/>
  <c r="CX88" i="13"/>
  <c r="AL88" i="13" s="1"/>
  <c r="CX72" i="13"/>
  <c r="AL72" i="13" s="1"/>
  <c r="CR61" i="13"/>
  <c r="AK61" i="13" s="1"/>
  <c r="DL29" i="13"/>
  <c r="AO29" i="13" s="1"/>
  <c r="DL40" i="13"/>
  <c r="AO40" i="13" s="1"/>
  <c r="DH122" i="13"/>
  <c r="AN122" i="13" s="1"/>
  <c r="CX121" i="13"/>
  <c r="AL121" i="13" s="1"/>
  <c r="DX88" i="13"/>
  <c r="AR88" i="13" s="1"/>
  <c r="DL18" i="13"/>
  <c r="AO18" i="13" s="1"/>
  <c r="CR93" i="13"/>
  <c r="AK93" i="13" s="1"/>
  <c r="CR54" i="13"/>
  <c r="AK54" i="13" s="1"/>
  <c r="DD124" i="13"/>
  <c r="AM124" i="13" s="1"/>
  <c r="DT110" i="13"/>
  <c r="AQ110" i="13" s="1"/>
  <c r="DL118" i="13"/>
  <c r="AO118" i="13" s="1"/>
  <c r="CX104" i="13"/>
  <c r="AL104" i="13" s="1"/>
  <c r="EB81" i="13"/>
  <c r="AS81" i="13" s="1"/>
  <c r="DP77" i="13"/>
  <c r="AP77" i="13" s="1"/>
  <c r="EF34" i="13"/>
  <c r="AT34" i="13" s="1"/>
  <c r="DP46" i="13"/>
  <c r="AP46" i="13" s="1"/>
  <c r="CR82" i="13"/>
  <c r="AK82" i="13" s="1"/>
  <c r="CR66" i="13"/>
  <c r="AK66" i="13" s="1"/>
  <c r="CX22" i="13"/>
  <c r="AL22" i="13" s="1"/>
  <c r="DD41" i="13"/>
  <c r="AM41" i="13" s="1"/>
  <c r="EB106" i="13"/>
  <c r="AS106" i="13" s="1"/>
  <c r="DP89" i="13"/>
  <c r="AP89" i="13" s="1"/>
  <c r="DP79" i="13"/>
  <c r="AP79" i="13" s="1"/>
  <c r="EB113" i="13"/>
  <c r="AS113" i="13" s="1"/>
  <c r="EF93" i="13"/>
  <c r="AT93" i="13" s="1"/>
  <c r="DL88" i="13"/>
  <c r="AO88" i="13" s="1"/>
  <c r="DD88" i="13"/>
  <c r="AM88" i="13" s="1"/>
  <c r="EF88" i="13"/>
  <c r="AT88" i="13" s="1"/>
  <c r="CX74" i="13"/>
  <c r="AL74" i="13" s="1"/>
  <c r="CR114" i="13"/>
  <c r="AK114" i="13" s="1"/>
  <c r="DP98" i="13"/>
  <c r="AP98" i="13" s="1"/>
  <c r="EF95" i="13"/>
  <c r="AT95" i="13" s="1"/>
  <c r="CX58" i="13"/>
  <c r="AL58" i="13" s="1"/>
  <c r="CX50" i="13"/>
  <c r="AL50" i="13" s="1"/>
  <c r="DP49" i="13"/>
  <c r="AP49" i="13" s="1"/>
  <c r="DL62" i="13"/>
  <c r="AO62" i="13" s="1"/>
  <c r="DH46" i="13"/>
  <c r="AN46" i="13" s="1"/>
  <c r="DT100" i="13"/>
  <c r="AQ100" i="13" s="1"/>
  <c r="DH85" i="13"/>
  <c r="AN85" i="13" s="1"/>
  <c r="DT65" i="13"/>
  <c r="AQ65" i="13" s="1"/>
  <c r="DX61" i="13"/>
  <c r="AR61" i="13" s="1"/>
  <c r="DP52" i="13"/>
  <c r="AP52" i="13" s="1"/>
  <c r="DT50" i="13"/>
  <c r="AQ50" i="13" s="1"/>
  <c r="CR46" i="13"/>
  <c r="AK46" i="13" s="1"/>
  <c r="DX44" i="13"/>
  <c r="AR44" i="13" s="1"/>
  <c r="DP41" i="13"/>
  <c r="AP41" i="13" s="1"/>
  <c r="CR76" i="13"/>
  <c r="AK76" i="13" s="1"/>
  <c r="DP63" i="13"/>
  <c r="AP63" i="13" s="1"/>
  <c r="DD25" i="13"/>
  <c r="AM25" i="13" s="1"/>
  <c r="EF25" i="13"/>
  <c r="AT25" i="13" s="1"/>
  <c r="CR13" i="13"/>
  <c r="AK13" i="13" s="1"/>
  <c r="EF37" i="13"/>
  <c r="AT37" i="13" s="1"/>
  <c r="DX36" i="13"/>
  <c r="AR36" i="13" s="1"/>
  <c r="CX27" i="13"/>
  <c r="AL27" i="13" s="1"/>
  <c r="DP20" i="13"/>
  <c r="AP20" i="13" s="1"/>
  <c r="EB38" i="13"/>
  <c r="AS38" i="13" s="1"/>
  <c r="EF22" i="13"/>
  <c r="AT22" i="13" s="1"/>
  <c r="DD103" i="13"/>
  <c r="AM103" i="13" s="1"/>
  <c r="EF35" i="13"/>
  <c r="AT35" i="13" s="1"/>
  <c r="DD96" i="13"/>
  <c r="AM96" i="13" s="1"/>
  <c r="DL92" i="13"/>
  <c r="AO92" i="13" s="1"/>
  <c r="DD74" i="13"/>
  <c r="AM74" i="13" s="1"/>
  <c r="EF119" i="13"/>
  <c r="AT119" i="13" s="1"/>
  <c r="CX60" i="13"/>
  <c r="AL60" i="13" s="1"/>
  <c r="DD28" i="13"/>
  <c r="AM28" i="13" s="1"/>
  <c r="EB107" i="13"/>
  <c r="AS107" i="13" s="1"/>
  <c r="DD33" i="13"/>
  <c r="AM33" i="13" s="1"/>
  <c r="CR20" i="13"/>
  <c r="AK20" i="13" s="1"/>
  <c r="CX48" i="13"/>
  <c r="AL48" i="13" s="1"/>
  <c r="DL125" i="13"/>
  <c r="AO125" i="13" s="1"/>
  <c r="EB125" i="13"/>
  <c r="AS125" i="13" s="1"/>
  <c r="CX120" i="13"/>
  <c r="AL120" i="13" s="1"/>
  <c r="DP115" i="13"/>
  <c r="AP115" i="13" s="1"/>
  <c r="EF115" i="13"/>
  <c r="AT115" i="13" s="1"/>
  <c r="CX122" i="13"/>
  <c r="AL122" i="13" s="1"/>
  <c r="DD122" i="13"/>
  <c r="AM122" i="13" s="1"/>
  <c r="EF114" i="13"/>
  <c r="AT114" i="13" s="1"/>
  <c r="DL114" i="13"/>
  <c r="AO114" i="13" s="1"/>
  <c r="CX108" i="13"/>
  <c r="AL108" i="13" s="1"/>
  <c r="DH102" i="13"/>
  <c r="AN102" i="13" s="1"/>
  <c r="DL94" i="13"/>
  <c r="AO94" i="13" s="1"/>
  <c r="EB94" i="13"/>
  <c r="AS94" i="13" s="1"/>
  <c r="DP106" i="13"/>
  <c r="AP106" i="13" s="1"/>
  <c r="DT89" i="13"/>
  <c r="AQ89" i="13" s="1"/>
  <c r="DL83" i="13"/>
  <c r="AO83" i="13" s="1"/>
  <c r="DP113" i="13"/>
  <c r="AP113" i="13" s="1"/>
  <c r="DL111" i="13"/>
  <c r="AO111" i="13" s="1"/>
  <c r="DP110" i="13"/>
  <c r="AP110" i="13" s="1"/>
  <c r="DD84" i="13"/>
  <c r="AM84" i="13" s="1"/>
  <c r="EF83" i="13"/>
  <c r="AT83" i="13" s="1"/>
  <c r="DH98" i="13"/>
  <c r="AN98" i="13" s="1"/>
  <c r="EF96" i="13"/>
  <c r="AT96" i="13" s="1"/>
  <c r="DD81" i="13"/>
  <c r="AM81" i="13" s="1"/>
  <c r="CX75" i="13"/>
  <c r="AL75" i="13" s="1"/>
  <c r="EB46" i="13"/>
  <c r="AS46" i="13" s="1"/>
  <c r="DD98" i="13"/>
  <c r="AM98" i="13" s="1"/>
  <c r="EB67" i="13"/>
  <c r="AS67" i="13" s="1"/>
  <c r="DD60" i="13"/>
  <c r="AM60" i="13" s="1"/>
  <c r="DL49" i="13"/>
  <c r="AO49" i="13" s="1"/>
  <c r="CR44" i="13"/>
  <c r="AK44" i="13" s="1"/>
  <c r="CX42" i="13"/>
  <c r="AL42" i="13" s="1"/>
  <c r="DL78" i="13"/>
  <c r="AO78" i="13" s="1"/>
  <c r="DL70" i="13"/>
  <c r="AO70" i="13" s="1"/>
  <c r="DL85" i="13"/>
  <c r="AO85" i="13" s="1"/>
  <c r="DX81" i="13"/>
  <c r="AR81" i="13" s="1"/>
  <c r="DX65" i="13"/>
  <c r="AR65" i="13" s="1"/>
  <c r="EB61" i="13"/>
  <c r="AS61" i="13" s="1"/>
  <c r="DH60" i="13"/>
  <c r="AN60" i="13" s="1"/>
  <c r="DT52" i="13"/>
  <c r="AQ52" i="13" s="1"/>
  <c r="DP22" i="13"/>
  <c r="AP22" i="13" s="1"/>
  <c r="DX90" i="13"/>
  <c r="AR90" i="13" s="1"/>
  <c r="DP50" i="13"/>
  <c r="AP50" i="13" s="1"/>
  <c r="DH33" i="13"/>
  <c r="AN33" i="13" s="1"/>
  <c r="DH29" i="13"/>
  <c r="AN29" i="13" s="1"/>
  <c r="DH21" i="13"/>
  <c r="AN21" i="13" s="1"/>
  <c r="DD21" i="13"/>
  <c r="AM21" i="13" s="1"/>
  <c r="CX30" i="13"/>
  <c r="AL30" i="13" s="1"/>
  <c r="DL24" i="13"/>
  <c r="AO24" i="13" s="1"/>
  <c r="DT29" i="13"/>
  <c r="AQ29" i="13" s="1"/>
  <c r="DP28" i="13"/>
  <c r="AP28" i="13" s="1"/>
  <c r="DT26" i="13"/>
  <c r="AQ26" i="13" s="1"/>
  <c r="DT16" i="13"/>
  <c r="AQ16" i="13" s="1"/>
  <c r="DT13" i="13"/>
  <c r="AQ13" i="13" s="1"/>
  <c r="CX94" i="13"/>
  <c r="AL94" i="13" s="1"/>
  <c r="CX101" i="13"/>
  <c r="AL101" i="13" s="1"/>
  <c r="DL119" i="13"/>
  <c r="AO119" i="13" s="1"/>
  <c r="CR59" i="13"/>
  <c r="AK59" i="13" s="1"/>
  <c r="DD32" i="13"/>
  <c r="AM32" i="13" s="1"/>
  <c r="EF123" i="13"/>
  <c r="AT123" i="13" s="1"/>
  <c r="CX84" i="13"/>
  <c r="AL84" i="13" s="1"/>
  <c r="EF58" i="13"/>
  <c r="AT58" i="13" s="1"/>
  <c r="CR41" i="13"/>
  <c r="AK41" i="13" s="1"/>
  <c r="DP13" i="13"/>
  <c r="AP13" i="13" s="1"/>
  <c r="DT74" i="13"/>
  <c r="AQ74" i="13" s="1"/>
  <c r="EF116" i="13"/>
  <c r="AT116" i="13" s="1"/>
  <c r="DD101" i="13"/>
  <c r="AM101" i="13" s="1"/>
  <c r="DT101" i="13"/>
  <c r="AQ101" i="13" s="1"/>
  <c r="DH111" i="13"/>
  <c r="AN111" i="13" s="1"/>
  <c r="DX104" i="13"/>
  <c r="AR104" i="13" s="1"/>
  <c r="DH100" i="13"/>
  <c r="AN100" i="13" s="1"/>
  <c r="DH99" i="13"/>
  <c r="AN99" i="13" s="1"/>
  <c r="CR102" i="13"/>
  <c r="AK102" i="13" s="1"/>
  <c r="DD94" i="13"/>
  <c r="AM94" i="13" s="1"/>
  <c r="CR89" i="13"/>
  <c r="AK89" i="13" s="1"/>
  <c r="DD83" i="13"/>
  <c r="AM83" i="13" s="1"/>
  <c r="DD71" i="13"/>
  <c r="AM71" i="13" s="1"/>
  <c r="DL115" i="13"/>
  <c r="AO115" i="13" s="1"/>
  <c r="DT111" i="13"/>
  <c r="AQ111" i="13" s="1"/>
  <c r="DD111" i="13"/>
  <c r="AM111" i="13" s="1"/>
  <c r="DP93" i="13"/>
  <c r="AP93" i="13" s="1"/>
  <c r="CR88" i="13"/>
  <c r="AK88" i="13" s="1"/>
  <c r="DP88" i="13"/>
  <c r="AP88" i="13" s="1"/>
  <c r="CX86" i="13"/>
  <c r="AL86" i="13" s="1"/>
  <c r="CX70" i="13"/>
  <c r="AL70" i="13" s="1"/>
  <c r="DH96" i="13"/>
  <c r="AN96" i="13" s="1"/>
  <c r="DD73" i="13"/>
  <c r="AM73" i="13" s="1"/>
  <c r="CX98" i="13"/>
  <c r="AL98" i="13" s="1"/>
  <c r="EB75" i="13"/>
  <c r="AS75" i="13" s="1"/>
  <c r="DD56" i="13"/>
  <c r="AM56" i="13" s="1"/>
  <c r="DD48" i="13"/>
  <c r="AM48" i="13" s="1"/>
  <c r="EB41" i="13"/>
  <c r="AS41" i="13" s="1"/>
  <c r="DH83" i="13"/>
  <c r="AN83" i="13" s="1"/>
  <c r="DH78" i="13"/>
  <c r="AN78" i="13" s="1"/>
  <c r="DX75" i="13"/>
  <c r="AR75" i="13" s="1"/>
  <c r="CR72" i="13"/>
  <c r="AK72" i="13" s="1"/>
  <c r="DP72" i="13"/>
  <c r="AP72" i="13" s="1"/>
  <c r="EF72" i="13"/>
  <c r="AT72" i="13" s="1"/>
  <c r="DH67" i="13"/>
  <c r="AN67" i="13" s="1"/>
  <c r="DT90" i="13"/>
  <c r="AQ90" i="13" s="1"/>
  <c r="CR83" i="13"/>
  <c r="AK83" i="13" s="1"/>
  <c r="DT78" i="13"/>
  <c r="AQ78" i="13" s="1"/>
  <c r="CR75" i="13"/>
  <c r="AK75" i="13" s="1"/>
  <c r="DL69" i="13"/>
  <c r="AO69" i="13" s="1"/>
  <c r="EB69" i="13"/>
  <c r="AS69" i="13" s="1"/>
  <c r="DP60" i="13"/>
  <c r="AP60" i="13" s="1"/>
  <c r="DT57" i="13"/>
  <c r="AQ57" i="13" s="1"/>
  <c r="EB50" i="13"/>
  <c r="AS50" i="13" s="1"/>
  <c r="CR50" i="13"/>
  <c r="AK50" i="13" s="1"/>
  <c r="DX48" i="13"/>
  <c r="AR48" i="13" s="1"/>
  <c r="DD46" i="13"/>
  <c r="AM46" i="13" s="1"/>
  <c r="DL42" i="13"/>
  <c r="AO42" i="13" s="1"/>
  <c r="DX35" i="13"/>
  <c r="AR35" i="13" s="1"/>
  <c r="DH35" i="13"/>
  <c r="AN35" i="13" s="1"/>
  <c r="DX23" i="13"/>
  <c r="AR23" i="13" s="1"/>
  <c r="DH23" i="13"/>
  <c r="AN23" i="13" s="1"/>
  <c r="DT91" i="13"/>
  <c r="AQ91" i="13" s="1"/>
  <c r="CX82" i="13"/>
  <c r="AL82" i="13" s="1"/>
  <c r="DL80" i="13"/>
  <c r="AO80" i="13" s="1"/>
  <c r="DL76" i="13"/>
  <c r="AO76" i="13" s="1"/>
  <c r="DL43" i="13"/>
  <c r="AO43" i="13" s="1"/>
  <c r="EB43" i="13"/>
  <c r="AS43" i="13" s="1"/>
  <c r="DH42" i="13"/>
  <c r="AN42" i="13" s="1"/>
  <c r="DX33" i="13"/>
  <c r="AR33" i="13" s="1"/>
  <c r="DX29" i="13"/>
  <c r="AR29" i="13" s="1"/>
  <c r="EF26" i="13"/>
  <c r="AT26" i="13" s="1"/>
  <c r="EB37" i="13"/>
  <c r="AS37" i="13" s="1"/>
  <c r="EB29" i="13"/>
  <c r="AS29" i="13" s="1"/>
  <c r="DT36" i="13"/>
  <c r="AQ36" i="13" s="1"/>
  <c r="CX20" i="13"/>
  <c r="AL20" i="13" s="1"/>
  <c r="CX97" i="13"/>
  <c r="AL97" i="13" s="1"/>
  <c r="CR39" i="13"/>
  <c r="AK39" i="13" s="1"/>
  <c r="DX38" i="13"/>
  <c r="AR38" i="13" s="1"/>
  <c r="DT38" i="13"/>
  <c r="AQ38" i="13" s="1"/>
  <c r="DH32" i="13"/>
  <c r="AN32" i="13" s="1"/>
  <c r="EF31" i="13"/>
  <c r="AT31" i="13" s="1"/>
  <c r="CX25" i="13"/>
  <c r="AL25" i="13" s="1"/>
  <c r="DD24" i="13"/>
  <c r="AM24" i="13" s="1"/>
  <c r="CX23" i="13"/>
  <c r="AL23" i="13" s="1"/>
  <c r="CX35" i="13"/>
  <c r="AL35" i="13" s="1"/>
  <c r="CX85" i="13"/>
  <c r="AL85" i="13" s="1"/>
  <c r="CX53" i="13"/>
  <c r="AL53" i="13" s="1"/>
  <c r="DD29" i="13"/>
  <c r="AM29" i="13" s="1"/>
  <c r="CR21" i="13"/>
  <c r="AK21" i="13" s="1"/>
  <c r="CR40" i="13"/>
  <c r="AK40" i="13" s="1"/>
  <c r="DT99" i="13"/>
  <c r="AQ99" i="13" s="1"/>
  <c r="EF21" i="13"/>
  <c r="AT21" i="13" s="1"/>
  <c r="DL17" i="13"/>
  <c r="AO17" i="13" s="1"/>
  <c r="DP17" i="13"/>
  <c r="AP17" i="13" s="1"/>
  <c r="DX17" i="13"/>
  <c r="AR17" i="13" s="1"/>
  <c r="EF17" i="13"/>
  <c r="AT17" i="13" s="1"/>
  <c r="CR17" i="13"/>
  <c r="AK17" i="13" s="1"/>
  <c r="DL16" i="13"/>
  <c r="AO16" i="13" s="1"/>
  <c r="EF16" i="13"/>
  <c r="AT16" i="13" s="1"/>
  <c r="CX16" i="13"/>
  <c r="AL16" i="13" s="1"/>
  <c r="CR16" i="13"/>
  <c r="AK16" i="13" s="1"/>
  <c r="DT14" i="13"/>
  <c r="AQ14" i="13" s="1"/>
  <c r="DL14" i="13"/>
  <c r="AO14" i="13" s="1"/>
  <c r="CR14" i="13"/>
  <c r="AK14" i="13" s="1"/>
  <c r="DD15" i="13"/>
  <c r="AM15" i="13" s="1"/>
  <c r="EB121" i="13"/>
  <c r="AS121" i="13" s="1"/>
  <c r="EB117" i="13"/>
  <c r="AS117" i="13" s="1"/>
  <c r="DH105" i="13"/>
  <c r="AN105" i="13" s="1"/>
  <c r="CX93" i="13"/>
  <c r="AL93" i="13" s="1"/>
  <c r="DD87" i="13"/>
  <c r="AM87" i="13" s="1"/>
  <c r="DD86" i="13"/>
  <c r="AM86" i="13" s="1"/>
  <c r="EF117" i="13"/>
  <c r="AT117" i="13" s="1"/>
  <c r="CR106" i="13"/>
  <c r="AK106" i="13" s="1"/>
  <c r="DL95" i="13"/>
  <c r="AO95" i="13" s="1"/>
  <c r="CX92" i="13"/>
  <c r="AL92" i="13" s="1"/>
  <c r="EF71" i="13"/>
  <c r="AT71" i="13" s="1"/>
  <c r="DD77" i="13"/>
  <c r="AM77" i="13" s="1"/>
  <c r="DD114" i="13"/>
  <c r="AM114" i="13" s="1"/>
  <c r="DT98" i="13"/>
  <c r="AQ98" i="13" s="1"/>
  <c r="DP83" i="13"/>
  <c r="DL100" i="13"/>
  <c r="AO100" i="13" s="1"/>
  <c r="DT44" i="13"/>
  <c r="AQ44" i="13" s="1"/>
  <c r="DX22" i="13"/>
  <c r="AR22" i="13" s="1"/>
  <c r="DL59" i="13"/>
  <c r="AO59" i="13" s="1"/>
  <c r="EB59" i="13"/>
  <c r="AS59" i="13" s="1"/>
  <c r="DD17" i="13"/>
  <c r="AM17" i="13" s="1"/>
  <c r="CX21" i="13"/>
  <c r="AL21" i="13" s="1"/>
  <c r="DL121" i="13"/>
  <c r="AO121" i="13" s="1"/>
  <c r="DL117" i="13"/>
  <c r="AO117" i="13" s="1"/>
  <c r="DT123" i="13"/>
  <c r="AQ123" i="13" s="1"/>
  <c r="CX100" i="13"/>
  <c r="AL100" i="13" s="1"/>
  <c r="DT92" i="13"/>
  <c r="AQ92" i="13" s="1"/>
  <c r="DL97" i="13"/>
  <c r="AO97" i="13" s="1"/>
  <c r="EB89" i="13"/>
  <c r="AS89" i="13" s="1"/>
  <c r="CR121" i="13"/>
  <c r="AK121" i="13" s="1"/>
  <c r="EF121" i="13"/>
  <c r="AT121" i="13" s="1"/>
  <c r="EF109" i="13"/>
  <c r="AT109" i="13" s="1"/>
  <c r="EB95" i="13"/>
  <c r="AS95" i="13" s="1"/>
  <c r="EF124" i="13"/>
  <c r="AT124" i="13" s="1"/>
  <c r="DT120" i="13"/>
  <c r="AQ120" i="13" s="1"/>
  <c r="DX120" i="13"/>
  <c r="AR120" i="13" s="1"/>
  <c r="CX114" i="13"/>
  <c r="AL114" i="13" s="1"/>
  <c r="DL112" i="13"/>
  <c r="AO112" i="13" s="1"/>
  <c r="EB112" i="13"/>
  <c r="AS112" i="13" s="1"/>
  <c r="EF111" i="13"/>
  <c r="AT111" i="13" s="1"/>
  <c r="DD109" i="13"/>
  <c r="AM109" i="13" s="1"/>
  <c r="DT109" i="13"/>
  <c r="AQ109" i="13" s="1"/>
  <c r="EF100" i="13"/>
  <c r="AT100" i="13" s="1"/>
  <c r="DX94" i="13"/>
  <c r="AR94" i="13" s="1"/>
  <c r="CR111" i="13"/>
  <c r="AK111" i="13" s="1"/>
  <c r="EF75" i="13"/>
  <c r="AT75" i="13" s="1"/>
  <c r="DD85" i="13"/>
  <c r="EF74" i="13"/>
  <c r="AT74" i="13" s="1"/>
  <c r="DL47" i="13"/>
  <c r="AO47" i="13" s="1"/>
  <c r="EB47" i="13"/>
  <c r="AS47" i="13" s="1"/>
  <c r="EF77" i="13"/>
  <c r="AT77" i="13" s="1"/>
  <c r="DH69" i="13"/>
  <c r="AN69" i="13" s="1"/>
  <c r="DX63" i="13"/>
  <c r="CX33" i="13"/>
  <c r="DL104" i="13"/>
  <c r="AO104" i="13" s="1"/>
  <c r="DD67" i="13"/>
  <c r="AM67" i="13" s="1"/>
  <c r="DP57" i="13"/>
  <c r="AP57" i="13" s="1"/>
  <c r="DL48" i="13"/>
  <c r="AO48" i="13" s="1"/>
  <c r="EB84" i="13"/>
  <c r="AS84" i="13" s="1"/>
  <c r="DT30" i="13"/>
  <c r="AQ30" i="13" s="1"/>
  <c r="DT22" i="13"/>
  <c r="AQ22" i="13" s="1"/>
  <c r="CR28" i="13"/>
  <c r="AK28" i="13" s="1"/>
  <c r="EF28" i="13"/>
  <c r="AT28" i="13" s="1"/>
  <c r="DX124" i="13"/>
  <c r="AR124" i="13" s="1"/>
  <c r="CX123" i="13"/>
  <c r="AL123" i="13" s="1"/>
  <c r="CX119" i="13"/>
  <c r="AL119" i="13" s="1"/>
  <c r="CR117" i="13"/>
  <c r="AK117" i="13" s="1"/>
  <c r="DP117" i="13"/>
  <c r="AP117" i="13" s="1"/>
  <c r="EB116" i="13"/>
  <c r="AS116" i="13" s="1"/>
  <c r="DH124" i="13"/>
  <c r="AN124" i="13" s="1"/>
  <c r="CR113" i="13"/>
  <c r="AK113" i="13" s="1"/>
  <c r="DL120" i="13"/>
  <c r="AO120" i="13" s="1"/>
  <c r="EF120" i="13"/>
  <c r="AT120" i="13" s="1"/>
  <c r="DP116" i="13"/>
  <c r="AP116" i="13" s="1"/>
  <c r="CR112" i="13"/>
  <c r="AK112" i="13" s="1"/>
  <c r="DP112" i="13"/>
  <c r="AP112" i="13" s="1"/>
  <c r="EF112" i="13"/>
  <c r="AT112" i="13" s="1"/>
  <c r="EB111" i="13"/>
  <c r="AS111" i="13" s="1"/>
  <c r="DX105" i="13"/>
  <c r="AR105" i="13" s="1"/>
  <c r="DP97" i="13"/>
  <c r="AP97" i="13" s="1"/>
  <c r="EF97" i="13"/>
  <c r="AT97" i="13" s="1"/>
  <c r="DX108" i="13"/>
  <c r="AR108" i="13" s="1"/>
  <c r="EF94" i="13"/>
  <c r="AT94" i="13" s="1"/>
  <c r="DD89" i="13"/>
  <c r="AM89" i="13" s="1"/>
  <c r="DL89" i="13"/>
  <c r="AO89" i="13" s="1"/>
  <c r="EB87" i="13"/>
  <c r="AS87" i="13" s="1"/>
  <c r="EB83" i="13"/>
  <c r="AS83" i="13" s="1"/>
  <c r="EB79" i="13"/>
  <c r="EB71" i="13"/>
  <c r="AS71" i="13" s="1"/>
  <c r="CX113" i="13"/>
  <c r="AL113" i="13" s="1"/>
  <c r="DD99" i="13"/>
  <c r="AM99" i="13" s="1"/>
  <c r="CX78" i="13"/>
  <c r="AL78" i="13" s="1"/>
  <c r="EB96" i="13"/>
  <c r="AS96" i="13" s="1"/>
  <c r="DT96" i="13"/>
  <c r="AQ96" i="13" s="1"/>
  <c r="CR92" i="13"/>
  <c r="AK92" i="13" s="1"/>
  <c r="DX98" i="13"/>
  <c r="AR98" i="13" s="1"/>
  <c r="EF62" i="13"/>
  <c r="CR60" i="13"/>
  <c r="AK60" i="13" s="1"/>
  <c r="CX54" i="13"/>
  <c r="AL54" i="13" s="1"/>
  <c r="CR48" i="13"/>
  <c r="AK48" i="13" s="1"/>
  <c r="CX46" i="13"/>
  <c r="AL46" i="13" s="1"/>
  <c r="DD44" i="13"/>
  <c r="AM44" i="13" s="1"/>
  <c r="EB82" i="13"/>
  <c r="AS82" i="13" s="1"/>
  <c r="DD72" i="13"/>
  <c r="AM72" i="13" s="1"/>
  <c r="DH71" i="13"/>
  <c r="AN71" i="13" s="1"/>
  <c r="DD64" i="13"/>
  <c r="AM64" i="13" s="1"/>
  <c r="CX62" i="13"/>
  <c r="AL62" i="13" s="1"/>
  <c r="DL51" i="13"/>
  <c r="AO51" i="13" s="1"/>
  <c r="EB51" i="13"/>
  <c r="AS51" i="13" s="1"/>
  <c r="DD47" i="13"/>
  <c r="AM47" i="13" s="1"/>
  <c r="CX90" i="13"/>
  <c r="AL90" i="13" s="1"/>
  <c r="EB90" i="13"/>
  <c r="AS90" i="13" s="1"/>
  <c r="DD79" i="13"/>
  <c r="AM79" i="13" s="1"/>
  <c r="DH77" i="13"/>
  <c r="AN77" i="13" s="1"/>
  <c r="DT73" i="13"/>
  <c r="AQ73" i="13" s="1"/>
  <c r="CR71" i="13"/>
  <c r="AK71" i="13" s="1"/>
  <c r="EB65" i="13"/>
  <c r="AS65" i="13" s="1"/>
  <c r="DL61" i="13"/>
  <c r="AO61" i="13" s="1"/>
  <c r="EB58" i="13"/>
  <c r="AS58" i="13" s="1"/>
  <c r="DD57" i="13"/>
  <c r="AM57" i="13" s="1"/>
  <c r="DX56" i="13"/>
  <c r="AR56" i="13" s="1"/>
  <c r="DP53" i="13"/>
  <c r="AP53" i="13" s="1"/>
  <c r="DL50" i="13"/>
  <c r="AO50" i="13" s="1"/>
  <c r="DT49" i="13"/>
  <c r="AQ49" i="13" s="1"/>
  <c r="EB44" i="13"/>
  <c r="EB42" i="13"/>
  <c r="AS42" i="13" s="1"/>
  <c r="DP26" i="13"/>
  <c r="AP26" i="13" s="1"/>
  <c r="CR84" i="13"/>
  <c r="AK84" i="13" s="1"/>
  <c r="DP84" i="13"/>
  <c r="AP84" i="13" s="1"/>
  <c r="EF84" i="13"/>
  <c r="AT84" i="13" s="1"/>
  <c r="CR80" i="13"/>
  <c r="AK80" i="13" s="1"/>
  <c r="DP80" i="13"/>
  <c r="AP80" i="13" s="1"/>
  <c r="EF80" i="13"/>
  <c r="AT80" i="13" s="1"/>
  <c r="DL68" i="13"/>
  <c r="AO68" i="13" s="1"/>
  <c r="EB68" i="13"/>
  <c r="AS68" i="13" s="1"/>
  <c r="DX67" i="13"/>
  <c r="AR67" i="13" s="1"/>
  <c r="CR58" i="13"/>
  <c r="DX37" i="13"/>
  <c r="AR37" i="13" s="1"/>
  <c r="CR37" i="13"/>
  <c r="AK37" i="13" s="1"/>
  <c r="DP15" i="13"/>
  <c r="AP15" i="13" s="1"/>
  <c r="EF15" i="13"/>
  <c r="AT15" i="13" s="1"/>
  <c r="DD51" i="13"/>
  <c r="AM51" i="13" s="1"/>
  <c r="DH37" i="13"/>
  <c r="AN37" i="13" s="1"/>
  <c r="CX37" i="13"/>
  <c r="AL37" i="13" s="1"/>
  <c r="EF27" i="13"/>
  <c r="AT27" i="13" s="1"/>
  <c r="EF20" i="13"/>
  <c r="AT20" i="13" s="1"/>
  <c r="DX32" i="13"/>
  <c r="AR32" i="13" s="1"/>
  <c r="CR31" i="13"/>
  <c r="AK31" i="13" s="1"/>
  <c r="EB30" i="13"/>
  <c r="CX24" i="13"/>
  <c r="AL24" i="13" s="1"/>
  <c r="EB24" i="13"/>
  <c r="AS24" i="13" s="1"/>
  <c r="DH22" i="13"/>
  <c r="AN22" i="13" s="1"/>
  <c r="CR22" i="13"/>
  <c r="AK22" i="13" s="1"/>
  <c r="EB22" i="13"/>
  <c r="AS22" i="13" s="1"/>
  <c r="EF18" i="13"/>
  <c r="AT18" i="13" s="1"/>
  <c r="CX17" i="13"/>
  <c r="AL17" i="13" s="1"/>
  <c r="DT34" i="13"/>
  <c r="CR26" i="13"/>
  <c r="AK26" i="13" s="1"/>
  <c r="EF40" i="13"/>
  <c r="AT40" i="13" s="1"/>
  <c r="DD34" i="13"/>
  <c r="AM34" i="13" s="1"/>
  <c r="DD23" i="13"/>
  <c r="AM23" i="13" s="1"/>
  <c r="DT19" i="13"/>
  <c r="AQ19" i="13" s="1"/>
  <c r="DD19" i="13"/>
  <c r="AM19" i="13" s="1"/>
  <c r="DL84" i="13"/>
  <c r="AO84" i="13" s="1"/>
  <c r="DP29" i="13"/>
  <c r="DL15" i="13"/>
  <c r="AO15" i="13" s="1"/>
  <c r="EB15" i="13"/>
  <c r="AS15" i="13" s="1"/>
  <c r="CX36" i="13"/>
  <c r="DH18" i="13"/>
  <c r="AN18" i="13" s="1"/>
  <c r="DH14" i="13"/>
  <c r="AN14" i="13" s="1"/>
  <c r="DX26" i="13"/>
  <c r="AR26" i="13" s="1"/>
  <c r="DP120" i="13"/>
  <c r="AP120" i="13" s="1"/>
  <c r="CR125" i="13"/>
  <c r="AK125" i="13" s="1"/>
  <c r="DL124" i="13"/>
  <c r="AO124" i="13" s="1"/>
  <c r="DD117" i="13"/>
  <c r="AM117" i="13" s="1"/>
  <c r="DT117" i="13"/>
  <c r="AQ117" i="13" s="1"/>
  <c r="EB119" i="13"/>
  <c r="AS119" i="13" s="1"/>
  <c r="DL116" i="13"/>
  <c r="AO116" i="13" s="1"/>
  <c r="DX115" i="13"/>
  <c r="AR115" i="13" s="1"/>
  <c r="CR123" i="13"/>
  <c r="AK123" i="13" s="1"/>
  <c r="DH118" i="13"/>
  <c r="AN118" i="13" s="1"/>
  <c r="DX118" i="13"/>
  <c r="AR118" i="13" s="1"/>
  <c r="EB122" i="13"/>
  <c r="AS122" i="13" s="1"/>
  <c r="DH115" i="13"/>
  <c r="AN115" i="13" s="1"/>
  <c r="DT112" i="13"/>
  <c r="AQ112" i="13" s="1"/>
  <c r="DL105" i="13"/>
  <c r="AO105" i="13" s="1"/>
  <c r="EB105" i="13"/>
  <c r="AS105" i="13" s="1"/>
  <c r="DP101" i="13"/>
  <c r="AP101" i="13" s="1"/>
  <c r="EF101" i="13"/>
  <c r="AT101" i="13" s="1"/>
  <c r="DD97" i="13"/>
  <c r="AM97" i="13" s="1"/>
  <c r="DP108" i="13"/>
  <c r="AP108" i="13" s="1"/>
  <c r="CX103" i="13"/>
  <c r="AL103" i="13" s="1"/>
  <c r="DP100" i="13"/>
  <c r="AP100" i="13" s="1"/>
  <c r="DD118" i="13"/>
  <c r="AM118" i="13" s="1"/>
  <c r="CR107" i="13"/>
  <c r="AK107" i="13" s="1"/>
  <c r="EF102" i="13"/>
  <c r="AT102" i="13" s="1"/>
  <c r="DT94" i="13"/>
  <c r="AQ94" i="13" s="1"/>
  <c r="EF104" i="13"/>
  <c r="AT104" i="13" s="1"/>
  <c r="CR94" i="13"/>
  <c r="AK94" i="13" s="1"/>
  <c r="DX87" i="13"/>
  <c r="AR87" i="13" s="1"/>
  <c r="DX79" i="13"/>
  <c r="AR79" i="13" s="1"/>
  <c r="DX71" i="13"/>
  <c r="AR71" i="13" s="1"/>
  <c r="EB115" i="13"/>
  <c r="AS115" i="13" s="1"/>
  <c r="EF113" i="13"/>
  <c r="AT113" i="13" s="1"/>
  <c r="DL99" i="13"/>
  <c r="AO99" i="13" s="1"/>
  <c r="CR91" i="13"/>
  <c r="AK91" i="13" s="1"/>
  <c r="EF87" i="13"/>
  <c r="AT87" i="13" s="1"/>
  <c r="DD68" i="13"/>
  <c r="AM68" i="13" s="1"/>
  <c r="CR64" i="13"/>
  <c r="AK64" i="13" s="1"/>
  <c r="DX96" i="13"/>
  <c r="AR96" i="13" s="1"/>
  <c r="CX96" i="13"/>
  <c r="AL96" i="13" s="1"/>
  <c r="CX83" i="13"/>
  <c r="AL83" i="13" s="1"/>
  <c r="DD69" i="13"/>
  <c r="AM69" i="13" s="1"/>
  <c r="CX67" i="13"/>
  <c r="AL67" i="13" s="1"/>
  <c r="DD65" i="13"/>
  <c r="AM65" i="13" s="1"/>
  <c r="DP78" i="13"/>
  <c r="DD52" i="13"/>
  <c r="AM52" i="13" s="1"/>
  <c r="DP75" i="13"/>
  <c r="AP75" i="13" s="1"/>
  <c r="EB74" i="13"/>
  <c r="DP67" i="13"/>
  <c r="DH64" i="13"/>
  <c r="AN64" i="13" s="1"/>
  <c r="DX64" i="13"/>
  <c r="AR64" i="13" s="1"/>
  <c r="DD63" i="13"/>
  <c r="AM63" i="13" s="1"/>
  <c r="CR51" i="13"/>
  <c r="AK51" i="13" s="1"/>
  <c r="CR90" i="13"/>
  <c r="AK90" i="13" s="1"/>
  <c r="DP90" i="13"/>
  <c r="AP90" i="13" s="1"/>
  <c r="EF90" i="13"/>
  <c r="AT90" i="13" s="1"/>
  <c r="DH81" i="13"/>
  <c r="CR79" i="13"/>
  <c r="AK79" i="13" s="1"/>
  <c r="DX73" i="13"/>
  <c r="AR73" i="13" s="1"/>
  <c r="DP69" i="13"/>
  <c r="AP69" i="13" s="1"/>
  <c r="DT66" i="13"/>
  <c r="CX61" i="13"/>
  <c r="AL61" i="13" s="1"/>
  <c r="DL60" i="13"/>
  <c r="CR57" i="13"/>
  <c r="AK57" i="13" s="1"/>
  <c r="DL56" i="13"/>
  <c r="AO56" i="13" s="1"/>
  <c r="EB56" i="13"/>
  <c r="AS56" i="13" s="1"/>
  <c r="EB54" i="13"/>
  <c r="AS54" i="13" s="1"/>
  <c r="DL46" i="13"/>
  <c r="DP44" i="13"/>
  <c r="AP44" i="13" s="1"/>
  <c r="EF44" i="13"/>
  <c r="AT44" i="13" s="1"/>
  <c r="EF41" i="13"/>
  <c r="EB35" i="13"/>
  <c r="AS35" i="13" s="1"/>
  <c r="DL35" i="13"/>
  <c r="AO35" i="13" s="1"/>
  <c r="DL34" i="13"/>
  <c r="AO34" i="13" s="1"/>
  <c r="EB31" i="13"/>
  <c r="AS31" i="13" s="1"/>
  <c r="DL31" i="13"/>
  <c r="AO31" i="13" s="1"/>
  <c r="DL30" i="13"/>
  <c r="AO30" i="13" s="1"/>
  <c r="EB27" i="13"/>
  <c r="AS27" i="13" s="1"/>
  <c r="DL27" i="13"/>
  <c r="AO27" i="13" s="1"/>
  <c r="DL26" i="13"/>
  <c r="AO26" i="13" s="1"/>
  <c r="EB23" i="13"/>
  <c r="DL23" i="13"/>
  <c r="AO23" i="13" s="1"/>
  <c r="DL22" i="13"/>
  <c r="AO22" i="13" s="1"/>
  <c r="DL91" i="13"/>
  <c r="AO91" i="13" s="1"/>
  <c r="DP87" i="13"/>
  <c r="AP87" i="13" s="1"/>
  <c r="DL86" i="13"/>
  <c r="AO86" i="13" s="1"/>
  <c r="EB86" i="13"/>
  <c r="AS86" i="13" s="1"/>
  <c r="DD80" i="13"/>
  <c r="AM80" i="13" s="1"/>
  <c r="DH79" i="13"/>
  <c r="AN79" i="13" s="1"/>
  <c r="DD76" i="13"/>
  <c r="AM76" i="13" s="1"/>
  <c r="DL75" i="13"/>
  <c r="AO75" i="13" s="1"/>
  <c r="CR68" i="13"/>
  <c r="AK68" i="13" s="1"/>
  <c r="DP68" i="13"/>
  <c r="AP68" i="13" s="1"/>
  <c r="EF68" i="13"/>
  <c r="AT68" i="13" s="1"/>
  <c r="DH43" i="13"/>
  <c r="AN43" i="13" s="1"/>
  <c r="DX43" i="13"/>
  <c r="AR43" i="13" s="1"/>
  <c r="DX21" i="13"/>
  <c r="AR21" i="13" s="1"/>
  <c r="CX14" i="13"/>
  <c r="AL14" i="13" s="1"/>
  <c r="DD36" i="13"/>
  <c r="AM36" i="13" s="1"/>
  <c r="DD27" i="13"/>
  <c r="AM27" i="13" s="1"/>
  <c r="DX97" i="13"/>
  <c r="AR97" i="13" s="1"/>
  <c r="DP38" i="13"/>
  <c r="AP38" i="13" s="1"/>
  <c r="DL38" i="13"/>
  <c r="AO38" i="13" s="1"/>
  <c r="CX32" i="13"/>
  <c r="CR24" i="13"/>
  <c r="CR55" i="13"/>
  <c r="AK55" i="13" s="1"/>
  <c r="CX29" i="13"/>
  <c r="AL29" i="13" s="1"/>
  <c r="EB17" i="13"/>
  <c r="AS17" i="13" s="1"/>
  <c r="CR103" i="13"/>
  <c r="AK103" i="13" s="1"/>
  <c r="DH34" i="13"/>
  <c r="AN34" i="13" s="1"/>
  <c r="EB34" i="13"/>
  <c r="AS34" i="13" s="1"/>
  <c r="DH28" i="13"/>
  <c r="AN28" i="13" s="1"/>
  <c r="EF19" i="13"/>
  <c r="AT19" i="13" s="1"/>
  <c r="EB16" i="13"/>
  <c r="AS16" i="13" s="1"/>
  <c r="CX65" i="13"/>
  <c r="AL65" i="13" s="1"/>
  <c r="CX45" i="13"/>
  <c r="AL45" i="13" s="1"/>
  <c r="DT40" i="13"/>
  <c r="EF13" i="13"/>
  <c r="AT13" i="13" s="1"/>
  <c r="DL13" i="13"/>
  <c r="AO13" i="13" s="1"/>
  <c r="CX13" i="13"/>
  <c r="AL13" i="13" s="1"/>
  <c r="DX13" i="13"/>
  <c r="AR13" i="13" s="1"/>
  <c r="DD13" i="13"/>
  <c r="CR110" i="13"/>
  <c r="AK110" i="13" s="1"/>
  <c r="EF57" i="13"/>
  <c r="AT57" i="13" s="1"/>
  <c r="DT76" i="13"/>
  <c r="AQ76" i="13" s="1"/>
  <c r="EB102" i="13"/>
  <c r="AS102" i="13" s="1"/>
  <c r="DH89" i="13"/>
  <c r="AN89" i="13" s="1"/>
  <c r="CR52" i="13"/>
  <c r="DT72" i="13"/>
  <c r="AQ72" i="13" s="1"/>
  <c r="EB66" i="13"/>
  <c r="AS66" i="13" s="1"/>
  <c r="EB91" i="13"/>
  <c r="AS91" i="13" s="1"/>
  <c r="DT80" i="13"/>
  <c r="AQ80" i="13" s="1"/>
  <c r="DH76" i="13"/>
  <c r="AN76" i="13" s="1"/>
  <c r="DH59" i="13"/>
  <c r="AN59" i="13" s="1"/>
  <c r="DP43" i="13"/>
  <c r="AP43" i="13" s="1"/>
  <c r="DD16" i="13"/>
  <c r="AM16" i="13" s="1"/>
  <c r="DD125" i="13"/>
  <c r="AM125" i="13" s="1"/>
  <c r="DT125" i="13"/>
  <c r="AQ125" i="13" s="1"/>
  <c r="DD116" i="13"/>
  <c r="AM116" i="13" s="1"/>
  <c r="DP118" i="13"/>
  <c r="AP118" i="13" s="1"/>
  <c r="EF118" i="13"/>
  <c r="AT118" i="13" s="1"/>
  <c r="CR122" i="13"/>
  <c r="AK122" i="13" s="1"/>
  <c r="DH112" i="13"/>
  <c r="AN112" i="13" s="1"/>
  <c r="DX112" i="13"/>
  <c r="AR112" i="13" s="1"/>
  <c r="CX111" i="13"/>
  <c r="AL111" i="13" s="1"/>
  <c r="DL109" i="13"/>
  <c r="AO109" i="13" s="1"/>
  <c r="EB109" i="13"/>
  <c r="AS109" i="13" s="1"/>
  <c r="DD105" i="13"/>
  <c r="AM105" i="13" s="1"/>
  <c r="DT105" i="13"/>
  <c r="AQ105" i="13" s="1"/>
  <c r="DL101" i="13"/>
  <c r="AO101" i="13" s="1"/>
  <c r="EB101" i="13"/>
  <c r="AS101" i="13" s="1"/>
  <c r="DP102" i="13"/>
  <c r="AP102" i="13" s="1"/>
  <c r="DD106" i="13"/>
  <c r="AM106" i="13" s="1"/>
  <c r="DT106" i="13"/>
  <c r="AQ106" i="13" s="1"/>
  <c r="DP95" i="13"/>
  <c r="AP95" i="13" s="1"/>
  <c r="DD91" i="13"/>
  <c r="AM91" i="13" s="1"/>
  <c r="DH110" i="13"/>
  <c r="AN110" i="13" s="1"/>
  <c r="DX110" i="13"/>
  <c r="AR110" i="13" s="1"/>
  <c r="DH88" i="13"/>
  <c r="DX89" i="13"/>
  <c r="CR85" i="13"/>
  <c r="AK85" i="13" s="1"/>
  <c r="CR81" i="13"/>
  <c r="AK81" i="13" s="1"/>
  <c r="CR77" i="13"/>
  <c r="AK77" i="13" s="1"/>
  <c r="CR73" i="13"/>
  <c r="CR69" i="13"/>
  <c r="DL98" i="13"/>
  <c r="AO98" i="13" s="1"/>
  <c r="EB98" i="13"/>
  <c r="AS98" i="13" s="1"/>
  <c r="DD95" i="13"/>
  <c r="AM95" i="13" s="1"/>
  <c r="DH72" i="13"/>
  <c r="AN72" i="13" s="1"/>
  <c r="DX72" i="13"/>
  <c r="AR72" i="13" s="1"/>
  <c r="DP64" i="13"/>
  <c r="AP64" i="13" s="1"/>
  <c r="EF64" i="13"/>
  <c r="AT64" i="13" s="1"/>
  <c r="DP51" i="13"/>
  <c r="AP51" i="13" s="1"/>
  <c r="EF51" i="13"/>
  <c r="AT51" i="13" s="1"/>
  <c r="DP56" i="13"/>
  <c r="AP56" i="13" s="1"/>
  <c r="EF56" i="13"/>
  <c r="AT56" i="13" s="1"/>
  <c r="EF53" i="13"/>
  <c r="DP39" i="13"/>
  <c r="AP39" i="13" s="1"/>
  <c r="DP35" i="13"/>
  <c r="AP35" i="13" s="1"/>
  <c r="CR35" i="13"/>
  <c r="AK35" i="13" s="1"/>
  <c r="DP31" i="13"/>
  <c r="DP23" i="13"/>
  <c r="AP23" i="13" s="1"/>
  <c r="DP19" i="13"/>
  <c r="AP19" i="13" s="1"/>
  <c r="CR19" i="13"/>
  <c r="AK19" i="13" s="1"/>
  <c r="DP91" i="13"/>
  <c r="AP91" i="13" s="1"/>
  <c r="DT84" i="13"/>
  <c r="AQ84" i="13" s="1"/>
  <c r="DH80" i="13"/>
  <c r="AN80" i="13" s="1"/>
  <c r="DX80" i="13"/>
  <c r="AR80" i="13" s="1"/>
  <c r="EB76" i="13"/>
  <c r="AS76" i="13" s="1"/>
  <c r="DT68" i="13"/>
  <c r="AQ68" i="13" s="1"/>
  <c r="EB97" i="13"/>
  <c r="AS97" i="13" s="1"/>
  <c r="DH16" i="13"/>
  <c r="AN16" i="13" s="1"/>
  <c r="DX16" i="13"/>
  <c r="AR16" i="13" s="1"/>
  <c r="DX122" i="13"/>
  <c r="AR122" i="13" s="1"/>
  <c r="EF49" i="13"/>
  <c r="DX116" i="13"/>
  <c r="AR116" i="13" s="1"/>
  <c r="DD112" i="13"/>
  <c r="AM112" i="13" s="1"/>
  <c r="DD110" i="13"/>
  <c r="AM110" i="13" s="1"/>
  <c r="DX111" i="13"/>
  <c r="AR111" i="13" s="1"/>
  <c r="CR65" i="13"/>
  <c r="AK65" i="13" s="1"/>
  <c r="EB62" i="13"/>
  <c r="AS62" i="13" s="1"/>
  <c r="DT27" i="13"/>
  <c r="AQ27" i="13" s="1"/>
  <c r="DX76" i="13"/>
  <c r="AR76" i="13" s="1"/>
  <c r="DX59" i="13"/>
  <c r="AR59" i="13" s="1"/>
  <c r="EF43" i="13"/>
  <c r="AT43" i="13" s="1"/>
  <c r="DT118" i="13"/>
  <c r="AQ118" i="13" s="1"/>
  <c r="CX115" i="13"/>
  <c r="AL115" i="13" s="1"/>
  <c r="DT122" i="13"/>
  <c r="AQ122" i="13" s="1"/>
  <c r="CR109" i="13"/>
  <c r="AK109" i="13" s="1"/>
  <c r="CR101" i="13"/>
  <c r="AK101" i="13" s="1"/>
  <c r="DH106" i="13"/>
  <c r="AN106" i="13" s="1"/>
  <c r="DX106" i="13"/>
  <c r="AR106" i="13" s="1"/>
  <c r="EB72" i="13"/>
  <c r="AS72" i="13" s="1"/>
  <c r="DT64" i="13"/>
  <c r="AQ64" i="13" s="1"/>
  <c r="DP55" i="13"/>
  <c r="AP55" i="13" s="1"/>
  <c r="EF55" i="13"/>
  <c r="AT55" i="13" s="1"/>
  <c r="CX91" i="13"/>
  <c r="AL91" i="13" s="1"/>
  <c r="CX89" i="13"/>
  <c r="AL89" i="13" s="1"/>
  <c r="DP48" i="13"/>
  <c r="AP48" i="13" s="1"/>
  <c r="EF48" i="13"/>
  <c r="AT48" i="13" s="1"/>
  <c r="EF45" i="13"/>
  <c r="EB39" i="13"/>
  <c r="DL39" i="13"/>
  <c r="AO39" i="13" s="1"/>
  <c r="EB19" i="13"/>
  <c r="AS19" i="13" s="1"/>
  <c r="DL19" i="13"/>
  <c r="AO19" i="13" s="1"/>
  <c r="EF91" i="13"/>
  <c r="AT91" i="13" s="1"/>
  <c r="DH84" i="13"/>
  <c r="AN84" i="13" s="1"/>
  <c r="DX84" i="13"/>
  <c r="AR84" i="13" s="1"/>
  <c r="EB80" i="13"/>
  <c r="AS80" i="13" s="1"/>
  <c r="DP76" i="13"/>
  <c r="AP76" i="13" s="1"/>
  <c r="EF76" i="13"/>
  <c r="AT76" i="13" s="1"/>
  <c r="DH68" i="13"/>
  <c r="AN68" i="13" s="1"/>
  <c r="DX68" i="13"/>
  <c r="AR68" i="13" s="1"/>
  <c r="CR15" i="13"/>
  <c r="AK15" i="13" s="1"/>
  <c r="DH97" i="13"/>
  <c r="AN97" i="13" s="1"/>
  <c r="CO12" i="13"/>
  <c r="CU12" i="13"/>
  <c r="DA12" i="13"/>
  <c r="DW12" i="13"/>
  <c r="EE12" i="13"/>
  <c r="CQ12" i="13"/>
  <c r="CP12" i="13"/>
  <c r="DZ12" i="13"/>
  <c r="DG12" i="13"/>
  <c r="CW12" i="13"/>
  <c r="DO12" i="13"/>
  <c r="DC12" i="13"/>
  <c r="DK12" i="13"/>
  <c r="DS12" i="13"/>
  <c r="EA12" i="13"/>
  <c r="DV12" i="13"/>
  <c r="DJ12" i="13"/>
  <c r="DN12" i="13"/>
  <c r="DF12" i="13"/>
  <c r="CV12" i="13"/>
  <c r="DB12" i="13"/>
  <c r="DR12" i="13"/>
  <c r="ED12" i="13"/>
  <c r="DX12" i="13"/>
  <c r="AR12" i="13" s="1"/>
  <c r="AU107" i="13" l="1"/>
  <c r="AU94" i="13"/>
  <c r="AU92" i="13"/>
  <c r="AU113" i="13"/>
  <c r="AU116" i="13"/>
  <c r="AU101" i="13"/>
  <c r="AU111" i="13"/>
  <c r="AU108" i="13"/>
  <c r="AU112" i="13"/>
  <c r="AU117" i="13"/>
  <c r="AU99" i="13"/>
  <c r="AU98" i="13"/>
  <c r="AU110" i="13"/>
  <c r="AU91" i="13"/>
  <c r="AU121" i="13"/>
  <c r="AU93" i="13"/>
  <c r="AU100" i="13"/>
  <c r="AU120" i="13"/>
  <c r="AU96" i="13"/>
  <c r="AU104" i="13"/>
  <c r="AU122" i="13"/>
  <c r="AU125" i="13"/>
  <c r="AU102" i="13"/>
  <c r="AU114" i="13"/>
  <c r="AU119" i="13"/>
  <c r="AU95" i="13"/>
  <c r="AU118" i="13"/>
  <c r="AU105" i="13"/>
  <c r="AU109" i="13"/>
  <c r="AU103" i="13"/>
  <c r="AU123" i="13"/>
  <c r="AU106" i="13"/>
  <c r="AU97" i="13"/>
  <c r="AU115" i="13"/>
  <c r="AU124" i="13"/>
  <c r="EM70" i="13"/>
  <c r="AU47" i="13"/>
  <c r="EM107" i="13"/>
  <c r="AU25" i="13"/>
  <c r="AU86" i="13"/>
  <c r="EM42" i="13"/>
  <c r="EM119" i="13"/>
  <c r="AU20" i="13"/>
  <c r="H13" i="49" s="1"/>
  <c r="AU37" i="13"/>
  <c r="AU80" i="13"/>
  <c r="EM18" i="13"/>
  <c r="EM75" i="13"/>
  <c r="AU38" i="13"/>
  <c r="AU43" i="13"/>
  <c r="AU26" i="13"/>
  <c r="AU56" i="13"/>
  <c r="AU42" i="13"/>
  <c r="EM86" i="13"/>
  <c r="EM28" i="13"/>
  <c r="AU35" i="13"/>
  <c r="EM114" i="13"/>
  <c r="AU61" i="13"/>
  <c r="AU18" i="13"/>
  <c r="AU22" i="13"/>
  <c r="AU87" i="13"/>
  <c r="AU70" i="13"/>
  <c r="EM53" i="13"/>
  <c r="AT53" i="13"/>
  <c r="AU53" i="13" s="1"/>
  <c r="EM69" i="13"/>
  <c r="AK69" i="13"/>
  <c r="AU69" i="13" s="1"/>
  <c r="EM41" i="13"/>
  <c r="AT41" i="13"/>
  <c r="AU41" i="13" s="1"/>
  <c r="EM60" i="13"/>
  <c r="AO60" i="13"/>
  <c r="AU19" i="13"/>
  <c r="EM85" i="13"/>
  <c r="AM85" i="13"/>
  <c r="AU85" i="13" s="1"/>
  <c r="EM121" i="13"/>
  <c r="EM83" i="13"/>
  <c r="AP83" i="13"/>
  <c r="AU83" i="13" s="1"/>
  <c r="AU59" i="13"/>
  <c r="AU28" i="13"/>
  <c r="EM21" i="13"/>
  <c r="EM89" i="13"/>
  <c r="AR89" i="13"/>
  <c r="AU89" i="13" s="1"/>
  <c r="EM90" i="13"/>
  <c r="EM22" i="13"/>
  <c r="AU75" i="13"/>
  <c r="EM39" i="13"/>
  <c r="AS39" i="13"/>
  <c r="AU39" i="13" s="1"/>
  <c r="EM54" i="13"/>
  <c r="EM96" i="13"/>
  <c r="EM115" i="13"/>
  <c r="EM20" i="13"/>
  <c r="EM72" i="13"/>
  <c r="EM98" i="13"/>
  <c r="AU77" i="13"/>
  <c r="EM88" i="13"/>
  <c r="AN88" i="13"/>
  <c r="AU88" i="13" s="1"/>
  <c r="EM95" i="13"/>
  <c r="EM99" i="13"/>
  <c r="EM47" i="13"/>
  <c r="EM61" i="13"/>
  <c r="EM87" i="13"/>
  <c r="EM26" i="13"/>
  <c r="EM40" i="13"/>
  <c r="AQ40" i="13"/>
  <c r="AU40" i="13" s="1"/>
  <c r="EM24" i="13"/>
  <c r="AK24" i="13"/>
  <c r="EM23" i="13"/>
  <c r="AS23" i="13"/>
  <c r="AU23" i="13" s="1"/>
  <c r="EM66" i="13"/>
  <c r="AQ66" i="13"/>
  <c r="AU66" i="13" s="1"/>
  <c r="EM81" i="13"/>
  <c r="AN81" i="13"/>
  <c r="AU81" i="13" s="1"/>
  <c r="AU51" i="13"/>
  <c r="EM67" i="13"/>
  <c r="AP67" i="13"/>
  <c r="AU67" i="13" s="1"/>
  <c r="EM78" i="13"/>
  <c r="AP78" i="13"/>
  <c r="AU78" i="13" s="1"/>
  <c r="EM113" i="13"/>
  <c r="EM102" i="13"/>
  <c r="EM103" i="13"/>
  <c r="EM36" i="13"/>
  <c r="AL36" i="13"/>
  <c r="AU36" i="13" s="1"/>
  <c r="EM29" i="13"/>
  <c r="AP29" i="13"/>
  <c r="AU29" i="13" s="1"/>
  <c r="EM34" i="13"/>
  <c r="AQ34" i="13"/>
  <c r="AU34" i="13" s="1"/>
  <c r="EM30" i="13"/>
  <c r="AS30" i="13"/>
  <c r="AU30" i="13" s="1"/>
  <c r="EM58" i="13"/>
  <c r="AK58" i="13"/>
  <c r="AU58" i="13" s="1"/>
  <c r="EM44" i="13"/>
  <c r="AS44" i="13"/>
  <c r="AU44" i="13" s="1"/>
  <c r="EM62" i="13"/>
  <c r="AT62" i="13"/>
  <c r="AU62" i="13" s="1"/>
  <c r="EM123" i="13"/>
  <c r="EM63" i="13"/>
  <c r="AR63" i="13"/>
  <c r="AU63" i="13" s="1"/>
  <c r="AU50" i="13"/>
  <c r="EM31" i="13"/>
  <c r="AP31" i="13"/>
  <c r="AU31" i="13" s="1"/>
  <c r="EM100" i="13"/>
  <c r="EM92" i="13"/>
  <c r="AU72" i="13"/>
  <c r="AU76" i="13"/>
  <c r="EM50" i="13"/>
  <c r="AU65" i="13"/>
  <c r="EM49" i="13"/>
  <c r="AT49" i="13"/>
  <c r="AU49" i="13" s="1"/>
  <c r="EM73" i="13"/>
  <c r="AK73" i="13"/>
  <c r="AU73" i="13" s="1"/>
  <c r="EM52" i="13"/>
  <c r="AK52" i="13"/>
  <c r="AU52" i="13" s="1"/>
  <c r="EM25" i="13"/>
  <c r="EM120" i="13"/>
  <c r="AU55" i="13"/>
  <c r="AU14" i="13"/>
  <c r="AU90" i="13"/>
  <c r="AU64" i="13"/>
  <c r="AU60" i="13"/>
  <c r="EM33" i="13"/>
  <c r="AL33" i="13"/>
  <c r="AU33" i="13" s="1"/>
  <c r="AU24" i="13"/>
  <c r="EM45" i="13"/>
  <c r="AT45" i="13"/>
  <c r="AU45" i="13" s="1"/>
  <c r="EM93" i="13"/>
  <c r="EM38" i="13"/>
  <c r="EM108" i="13"/>
  <c r="EM117" i="13"/>
  <c r="EM104" i="13"/>
  <c r="EM82" i="13"/>
  <c r="EM124" i="13"/>
  <c r="EM32" i="13"/>
  <c r="AL32" i="13"/>
  <c r="AU32" i="13" s="1"/>
  <c r="AU27" i="13"/>
  <c r="AU68" i="13"/>
  <c r="EM46" i="13"/>
  <c r="AO46" i="13"/>
  <c r="AU46" i="13" s="1"/>
  <c r="AU57" i="13"/>
  <c r="EM74" i="13"/>
  <c r="AS74" i="13"/>
  <c r="AU74" i="13" s="1"/>
  <c r="EM94" i="13"/>
  <c r="EM105" i="13"/>
  <c r="EM37" i="13"/>
  <c r="AU84" i="13"/>
  <c r="AU71" i="13"/>
  <c r="AU48" i="13"/>
  <c r="EM79" i="13"/>
  <c r="AS79" i="13"/>
  <c r="AU79" i="13" s="1"/>
  <c r="AU15" i="13"/>
  <c r="AU16" i="13"/>
  <c r="AU21" i="13"/>
  <c r="AU82" i="13"/>
  <c r="AU54" i="13"/>
  <c r="AU17" i="13"/>
  <c r="EM17" i="13"/>
  <c r="EM14" i="13"/>
  <c r="EM15" i="13"/>
  <c r="EM68" i="13"/>
  <c r="EM112" i="13"/>
  <c r="EM16" i="13"/>
  <c r="EM84" i="13"/>
  <c r="EM106" i="13"/>
  <c r="EM27" i="13"/>
  <c r="EM65" i="13"/>
  <c r="EM97" i="13"/>
  <c r="EM80" i="13"/>
  <c r="EM19" i="13"/>
  <c r="EM35" i="13"/>
  <c r="EM77" i="13"/>
  <c r="EM101" i="13"/>
  <c r="EM109" i="13"/>
  <c r="EM71" i="13"/>
  <c r="EM76" i="13"/>
  <c r="EM43" i="13"/>
  <c r="EM111" i="13"/>
  <c r="EM116" i="13"/>
  <c r="EM122" i="13"/>
  <c r="EM51" i="13"/>
  <c r="EM110" i="13"/>
  <c r="EM125" i="13"/>
  <c r="EM59" i="13"/>
  <c r="EM57" i="13"/>
  <c r="EM13" i="13"/>
  <c r="AM13" i="13"/>
  <c r="AU13" i="13" s="1"/>
  <c r="EM91" i="13"/>
  <c r="EM48" i="13"/>
  <c r="EM55" i="13"/>
  <c r="EM56" i="13"/>
  <c r="EM64" i="13"/>
  <c r="EM118" i="13"/>
  <c r="EF12" i="13"/>
  <c r="AT12" i="13" s="1"/>
  <c r="DT12" i="13"/>
  <c r="AQ12" i="13" s="1"/>
  <c r="DL12" i="13"/>
  <c r="AO12" i="13" s="1"/>
  <c r="CR12" i="13"/>
  <c r="AK12" i="13" s="1"/>
  <c r="EB12" i="13"/>
  <c r="AS12" i="13" s="1"/>
  <c r="DP12" i="13"/>
  <c r="AP12" i="13" s="1"/>
  <c r="CX12" i="13"/>
  <c r="AL12" i="13" s="1"/>
  <c r="DH12" i="13"/>
  <c r="AN12" i="13" s="1"/>
  <c r="DD12" i="13"/>
  <c r="AM12" i="13" s="1"/>
  <c r="E5" i="49"/>
  <c r="F5" i="49"/>
  <c r="L5" i="49"/>
  <c r="N5" i="49"/>
  <c r="L4" i="49"/>
  <c r="M4" i="49"/>
  <c r="N4" i="49"/>
  <c r="H4" i="49"/>
  <c r="I4" i="49"/>
  <c r="J4" i="49"/>
  <c r="E4" i="49"/>
  <c r="F4" i="49"/>
  <c r="G4" i="49"/>
  <c r="D4" i="49"/>
  <c r="A4" i="49"/>
  <c r="B4" i="49"/>
  <c r="C4" i="49"/>
  <c r="AU12" i="13" l="1"/>
  <c r="EM12" i="13"/>
  <c r="BB5" i="13"/>
  <c r="G11" i="43" l="1"/>
  <c r="G11" i="50"/>
  <c r="BC5" i="13"/>
  <c r="I11" i="50" s="1"/>
  <c r="BB10" i="13"/>
  <c r="BD5" i="13" l="1"/>
  <c r="K11" i="50" s="1"/>
  <c r="I11" i="43"/>
  <c r="BP19" i="13"/>
  <c r="BP16" i="13"/>
  <c r="BP12" i="13"/>
  <c r="BE5" i="13" l="1"/>
  <c r="M11" i="50" s="1"/>
  <c r="K11" i="43"/>
  <c r="O160" i="13"/>
  <c r="O159" i="13"/>
  <c r="O158" i="13"/>
  <c r="R34" i="50" l="1"/>
  <c r="R29" i="50"/>
  <c r="R37" i="50"/>
  <c r="BF5" i="13"/>
  <c r="O11" i="50" s="1"/>
  <c r="M11" i="43"/>
  <c r="R31" i="50" l="1"/>
  <c r="R36" i="50"/>
  <c r="R28" i="50"/>
  <c r="R32" i="50"/>
  <c r="R33" i="50"/>
  <c r="R30" i="50"/>
  <c r="R35" i="50"/>
  <c r="R26" i="50"/>
  <c r="R25" i="50"/>
  <c r="R27" i="50"/>
  <c r="BG5" i="13"/>
  <c r="O11" i="43"/>
  <c r="BP73" i="13"/>
  <c r="BP72" i="13"/>
  <c r="BP71" i="13"/>
  <c r="BP11" i="13"/>
  <c r="BP70" i="13"/>
  <c r="BP69" i="13"/>
  <c r="BP68" i="13"/>
  <c r="Q11" i="43" l="1"/>
  <c r="Q11" i="50"/>
  <c r="BA68" i="13"/>
  <c r="BA70" i="13"/>
  <c r="BA72" i="13"/>
  <c r="BA69" i="13"/>
  <c r="BA71" i="13"/>
  <c r="BA73" i="13"/>
  <c r="AW72" i="13"/>
  <c r="J65" i="49" s="1"/>
  <c r="AY73" i="13"/>
  <c r="AW73" i="13"/>
  <c r="J66" i="49" s="1"/>
  <c r="AY72" i="13"/>
  <c r="AW71" i="13"/>
  <c r="J64" i="49" s="1"/>
  <c r="AY71" i="13"/>
  <c r="AW11" i="13"/>
  <c r="AY11" i="13"/>
  <c r="BP82" i="13" l="1"/>
  <c r="BP81" i="13"/>
  <c r="BP80" i="13"/>
  <c r="BP79" i="13"/>
  <c r="BP78" i="13"/>
  <c r="BP77" i="13"/>
  <c r="BP76" i="13"/>
  <c r="BP75" i="13"/>
  <c r="BP74" i="13"/>
  <c r="BP67" i="13"/>
  <c r="BP66" i="13"/>
  <c r="BP65" i="13"/>
  <c r="BP64" i="13"/>
  <c r="BP63" i="13"/>
  <c r="BP62" i="13"/>
  <c r="BP61" i="13"/>
  <c r="BP60" i="13"/>
  <c r="BP59" i="13"/>
  <c r="BP58" i="13"/>
  <c r="BP57" i="13"/>
  <c r="BP56" i="13"/>
  <c r="BP55" i="13"/>
  <c r="BP54" i="13"/>
  <c r="BP53" i="13"/>
  <c r="BP52" i="13"/>
  <c r="BP51" i="13"/>
  <c r="BP50" i="13"/>
  <c r="BP49" i="13"/>
  <c r="BP48" i="13"/>
  <c r="BP47" i="13"/>
  <c r="BP46" i="13"/>
  <c r="BP45" i="13"/>
  <c r="BP44" i="13"/>
  <c r="BP43" i="13"/>
  <c r="BP42" i="13"/>
  <c r="BP41" i="13"/>
  <c r="BP40" i="13"/>
  <c r="BP39" i="13"/>
  <c r="BA40" i="13" l="1"/>
  <c r="BA42" i="13"/>
  <c r="BA44" i="13"/>
  <c r="BA46" i="13"/>
  <c r="BA48" i="13"/>
  <c r="BA50" i="13"/>
  <c r="BA52" i="13"/>
  <c r="BA54" i="13"/>
  <c r="BA56" i="13"/>
  <c r="BA58" i="13"/>
  <c r="BA60" i="13"/>
  <c r="BA62" i="13"/>
  <c r="BA64" i="13"/>
  <c r="BA66" i="13"/>
  <c r="BA74" i="13"/>
  <c r="BA76" i="13"/>
  <c r="BA78" i="13"/>
  <c r="BA80" i="13"/>
  <c r="BA82" i="13"/>
  <c r="BA39" i="13"/>
  <c r="BA41" i="13"/>
  <c r="BA43" i="13"/>
  <c r="BA45" i="13"/>
  <c r="BA47" i="13"/>
  <c r="BA49" i="13"/>
  <c r="BA51" i="13"/>
  <c r="BA53" i="13"/>
  <c r="BA55" i="13"/>
  <c r="BA57" i="13"/>
  <c r="BA59" i="13"/>
  <c r="BA61" i="13"/>
  <c r="BA63" i="13"/>
  <c r="BA65" i="13"/>
  <c r="BA67" i="13"/>
  <c r="BA75" i="13"/>
  <c r="BA77" i="13"/>
  <c r="BA79" i="13"/>
  <c r="BA81" i="13"/>
  <c r="AW79" i="13"/>
  <c r="J72" i="49" s="1"/>
  <c r="AW81" i="13"/>
  <c r="J74" i="49" s="1"/>
  <c r="AW80" i="13"/>
  <c r="J73" i="49" s="1"/>
  <c r="AY80" i="13"/>
  <c r="AW82" i="13"/>
  <c r="J75" i="49" s="1"/>
  <c r="AY82" i="13"/>
  <c r="AY79" i="13"/>
  <c r="AY81" i="13"/>
  <c r="AW78" i="13"/>
  <c r="J71" i="49" s="1"/>
  <c r="AY78" i="13"/>
  <c r="AW77" i="13"/>
  <c r="J70" i="49" s="1"/>
  <c r="AY77" i="13"/>
  <c r="AW76" i="13"/>
  <c r="J69" i="49" s="1"/>
  <c r="AY76" i="13"/>
  <c r="AW75" i="13"/>
  <c r="J68" i="49" s="1"/>
  <c r="AY75" i="13"/>
  <c r="AW74" i="13"/>
  <c r="J67" i="49" s="1"/>
  <c r="AY74" i="13"/>
  <c r="C5" i="49" l="1"/>
  <c r="B5" i="49"/>
  <c r="A5" i="49" l="1"/>
  <c r="BA12" i="13"/>
  <c r="BA83" i="13" l="1"/>
  <c r="BA84" i="13"/>
  <c r="AW84" i="13"/>
  <c r="J77" i="49" s="1"/>
  <c r="B92" i="33"/>
  <c r="B80" i="33"/>
  <c r="B91" i="33"/>
  <c r="B87" i="33"/>
  <c r="AW83" i="13"/>
  <c r="J76" i="49" s="1"/>
  <c r="AY83" i="13"/>
  <c r="AY84" i="13"/>
  <c r="BP27" i="13" l="1"/>
  <c r="B125" i="33" l="1"/>
  <c r="B126" i="33"/>
  <c r="B127" i="33"/>
  <c r="B128" i="33"/>
  <c r="B129" i="33"/>
  <c r="E11" i="43"/>
  <c r="C11" i="43"/>
  <c r="BP85" i="13"/>
  <c r="BP86" i="13"/>
  <c r="BP87" i="13"/>
  <c r="BP88" i="13"/>
  <c r="BP89" i="13"/>
  <c r="BP90" i="13"/>
  <c r="BP83" i="13"/>
  <c r="BP84" i="13"/>
  <c r="BA87" i="13" l="1"/>
  <c r="BA90" i="13"/>
  <c r="BA89" i="13"/>
  <c r="BA85" i="13"/>
  <c r="BA86" i="13"/>
  <c r="BA88" i="13"/>
  <c r="AY90" i="13"/>
  <c r="AY88" i="13"/>
  <c r="AY86" i="13"/>
  <c r="AW89" i="13"/>
  <c r="J82" i="49" s="1"/>
  <c r="AW87" i="13"/>
  <c r="J80" i="49" s="1"/>
  <c r="AW85" i="13"/>
  <c r="J78" i="49" s="1"/>
  <c r="AW90" i="13"/>
  <c r="J83" i="49" s="1"/>
  <c r="AW86" i="13"/>
  <c r="J79" i="49" s="1"/>
  <c r="AW88" i="13"/>
  <c r="J81" i="49" s="1"/>
  <c r="AY89" i="13"/>
  <c r="AY87" i="13"/>
  <c r="AY85" i="13"/>
  <c r="AY65" i="13" l="1"/>
  <c r="AY66" i="13" l="1"/>
  <c r="AY62" i="13"/>
  <c r="AY63" i="13"/>
  <c r="AY64" i="13"/>
  <c r="AY69" i="13"/>
  <c r="AY61" i="13"/>
  <c r="AY70" i="13"/>
  <c r="AY68" i="13"/>
  <c r="AY67" i="13" l="1"/>
  <c r="B110" i="33" l="1"/>
  <c r="B95" i="33"/>
  <c r="BP23" i="13"/>
  <c r="BP24" i="13"/>
  <c r="BP25" i="13"/>
  <c r="BP26" i="13"/>
  <c r="BP28" i="13"/>
  <c r="BP29" i="13"/>
  <c r="BP30" i="13"/>
  <c r="BP31" i="13"/>
  <c r="BP32" i="13"/>
  <c r="BP33" i="13"/>
  <c r="BP34" i="13"/>
  <c r="BP35" i="13"/>
  <c r="BP36" i="13"/>
  <c r="BP37" i="13"/>
  <c r="BP38" i="13"/>
  <c r="B6" i="33"/>
  <c r="M64" i="33"/>
  <c r="K64" i="33"/>
  <c r="I64" i="33"/>
  <c r="G64" i="33"/>
  <c r="E64" i="33"/>
  <c r="M116" i="33"/>
  <c r="K116" i="33"/>
  <c r="I116" i="33"/>
  <c r="G116" i="33"/>
  <c r="E116" i="33"/>
  <c r="M113" i="33"/>
  <c r="K113" i="33"/>
  <c r="I113" i="33"/>
  <c r="G113" i="33"/>
  <c r="E113" i="33"/>
  <c r="M112" i="33"/>
  <c r="K112" i="33"/>
  <c r="I112" i="33"/>
  <c r="G112" i="33"/>
  <c r="E112" i="33"/>
  <c r="M109" i="33"/>
  <c r="K109" i="33"/>
  <c r="I109" i="33"/>
  <c r="G109" i="33"/>
  <c r="E109" i="33"/>
  <c r="M55" i="33"/>
  <c r="K55" i="33"/>
  <c r="I55" i="33"/>
  <c r="G55" i="33"/>
  <c r="E55" i="33"/>
  <c r="M54" i="33"/>
  <c r="K54" i="33"/>
  <c r="I54" i="33"/>
  <c r="G54" i="33"/>
  <c r="E54" i="33"/>
  <c r="M53" i="33"/>
  <c r="K53" i="33"/>
  <c r="I53" i="33"/>
  <c r="G53" i="33"/>
  <c r="E53" i="33"/>
  <c r="M52" i="33"/>
  <c r="K52" i="33"/>
  <c r="I52" i="33"/>
  <c r="G52" i="33"/>
  <c r="E52" i="33"/>
  <c r="M51" i="33"/>
  <c r="K51" i="33"/>
  <c r="I51" i="33"/>
  <c r="G51" i="33"/>
  <c r="E51" i="33"/>
  <c r="M50" i="33"/>
  <c r="K50" i="33"/>
  <c r="I50" i="33"/>
  <c r="G50" i="33"/>
  <c r="E50" i="33"/>
  <c r="M49" i="33"/>
  <c r="K49" i="33"/>
  <c r="I49" i="33"/>
  <c r="G49" i="33"/>
  <c r="E49" i="33"/>
  <c r="M48" i="33"/>
  <c r="K48" i="33"/>
  <c r="I48" i="33"/>
  <c r="G48" i="33"/>
  <c r="E48" i="33"/>
  <c r="M47" i="33"/>
  <c r="K47" i="33"/>
  <c r="I47" i="33"/>
  <c r="G47" i="33"/>
  <c r="E47" i="33"/>
  <c r="M46" i="33"/>
  <c r="K46" i="33"/>
  <c r="I46" i="33"/>
  <c r="G46" i="33"/>
  <c r="E46" i="33"/>
  <c r="M89" i="33"/>
  <c r="K89" i="33"/>
  <c r="I89" i="33"/>
  <c r="G89" i="33"/>
  <c r="E89" i="33"/>
  <c r="M88" i="33"/>
  <c r="K88" i="33"/>
  <c r="I88" i="33"/>
  <c r="G88" i="33"/>
  <c r="E88" i="33"/>
  <c r="M87" i="33"/>
  <c r="K87" i="33"/>
  <c r="I87" i="33"/>
  <c r="G87" i="33"/>
  <c r="E87" i="33"/>
  <c r="M45" i="33"/>
  <c r="K45" i="33"/>
  <c r="I45" i="33"/>
  <c r="G45" i="33"/>
  <c r="E45" i="33"/>
  <c r="M28" i="33"/>
  <c r="K28" i="33"/>
  <c r="I28" i="33"/>
  <c r="G28" i="33"/>
  <c r="E28" i="33"/>
  <c r="M44" i="33"/>
  <c r="K44" i="33"/>
  <c r="I44" i="33"/>
  <c r="G44" i="33"/>
  <c r="E44" i="33"/>
  <c r="M43" i="33"/>
  <c r="K43" i="33"/>
  <c r="I43" i="33"/>
  <c r="G43" i="33"/>
  <c r="E43" i="33"/>
  <c r="M42" i="33"/>
  <c r="K42" i="33"/>
  <c r="I42" i="33"/>
  <c r="G42" i="33"/>
  <c r="E42" i="33"/>
  <c r="M27" i="33"/>
  <c r="K27" i="33"/>
  <c r="I27" i="33"/>
  <c r="G27" i="33"/>
  <c r="E27" i="33"/>
  <c r="M41" i="33"/>
  <c r="K41" i="33"/>
  <c r="I41" i="33"/>
  <c r="G41" i="33"/>
  <c r="E41" i="33"/>
  <c r="M40" i="33"/>
  <c r="K40" i="33"/>
  <c r="I40" i="33"/>
  <c r="G40" i="33"/>
  <c r="E40" i="33"/>
  <c r="M108" i="33"/>
  <c r="K108" i="33"/>
  <c r="I108" i="33"/>
  <c r="G108" i="33"/>
  <c r="E108" i="33"/>
  <c r="M39" i="33"/>
  <c r="K39" i="33"/>
  <c r="I39" i="33"/>
  <c r="G39" i="33"/>
  <c r="E39" i="33"/>
  <c r="M105" i="33"/>
  <c r="K105" i="33"/>
  <c r="I105" i="33"/>
  <c r="G105" i="33"/>
  <c r="E105" i="33"/>
  <c r="M38" i="33"/>
  <c r="K38" i="33"/>
  <c r="I38" i="33"/>
  <c r="G38" i="33"/>
  <c r="E38" i="33"/>
  <c r="M26" i="33"/>
  <c r="K26" i="33"/>
  <c r="I26" i="33"/>
  <c r="G26" i="33"/>
  <c r="E26" i="33"/>
  <c r="M37" i="33"/>
  <c r="K37" i="33"/>
  <c r="I37" i="33"/>
  <c r="G37" i="33"/>
  <c r="E37" i="33"/>
  <c r="M36" i="33"/>
  <c r="K36" i="33"/>
  <c r="I36" i="33"/>
  <c r="G36" i="33"/>
  <c r="E36" i="33"/>
  <c r="M35" i="33"/>
  <c r="K35" i="33"/>
  <c r="I35" i="33"/>
  <c r="G35" i="33"/>
  <c r="E35" i="33"/>
  <c r="M34" i="33"/>
  <c r="K34" i="33"/>
  <c r="I34" i="33"/>
  <c r="G34" i="33"/>
  <c r="E34" i="33"/>
  <c r="M104" i="33"/>
  <c r="K104" i="33"/>
  <c r="I104" i="33"/>
  <c r="G104" i="33"/>
  <c r="E104" i="33"/>
  <c r="M101" i="33"/>
  <c r="K101" i="33"/>
  <c r="I101" i="33"/>
  <c r="G101" i="33"/>
  <c r="E101" i="33"/>
  <c r="M100" i="33"/>
  <c r="K100" i="33"/>
  <c r="I100" i="33"/>
  <c r="G100" i="33"/>
  <c r="E100" i="33"/>
  <c r="M63" i="33"/>
  <c r="K63" i="33"/>
  <c r="I63" i="33"/>
  <c r="G63" i="33"/>
  <c r="E63" i="33"/>
  <c r="M24" i="33"/>
  <c r="K24" i="33"/>
  <c r="I24" i="33"/>
  <c r="G24" i="33"/>
  <c r="E24" i="33"/>
  <c r="M25" i="33"/>
  <c r="K25" i="33"/>
  <c r="I25" i="33"/>
  <c r="G25" i="33"/>
  <c r="E25" i="33"/>
  <c r="M33" i="33"/>
  <c r="K33" i="33"/>
  <c r="I33" i="33"/>
  <c r="G33" i="33"/>
  <c r="E33" i="33"/>
  <c r="M78" i="33"/>
  <c r="K78" i="33"/>
  <c r="I78" i="33"/>
  <c r="G78" i="33"/>
  <c r="E78" i="33"/>
  <c r="M23" i="33"/>
  <c r="K23" i="33"/>
  <c r="I23" i="33"/>
  <c r="G23" i="33"/>
  <c r="E23" i="33"/>
  <c r="M22" i="33"/>
  <c r="K22" i="33"/>
  <c r="I22" i="33"/>
  <c r="G22" i="33"/>
  <c r="E22" i="33"/>
  <c r="M21" i="33"/>
  <c r="K21" i="33"/>
  <c r="I21" i="33"/>
  <c r="G21" i="33"/>
  <c r="E21" i="33"/>
  <c r="M20" i="33"/>
  <c r="K20" i="33"/>
  <c r="I20" i="33"/>
  <c r="G20" i="33"/>
  <c r="E20" i="33"/>
  <c r="M19" i="33"/>
  <c r="K19" i="33"/>
  <c r="I19" i="33"/>
  <c r="G19" i="33"/>
  <c r="E19" i="33"/>
  <c r="M18" i="33"/>
  <c r="K18" i="33"/>
  <c r="I18" i="33"/>
  <c r="G18" i="33"/>
  <c r="E18" i="33"/>
  <c r="M32" i="33"/>
  <c r="K32" i="33"/>
  <c r="I32" i="33"/>
  <c r="G32" i="33"/>
  <c r="E32" i="33"/>
  <c r="M31" i="33"/>
  <c r="K31" i="33"/>
  <c r="I31" i="33"/>
  <c r="G31" i="33"/>
  <c r="E31" i="33"/>
  <c r="M17" i="33"/>
  <c r="K17" i="33"/>
  <c r="I17" i="33"/>
  <c r="G17" i="33"/>
  <c r="E17" i="33"/>
  <c r="M86" i="33"/>
  <c r="K86" i="33"/>
  <c r="I86" i="33"/>
  <c r="G86" i="33"/>
  <c r="E86" i="33"/>
  <c r="M16" i="33"/>
  <c r="K16" i="33"/>
  <c r="I16" i="33"/>
  <c r="G16" i="33"/>
  <c r="E16" i="33"/>
  <c r="M15" i="33"/>
  <c r="K15" i="33"/>
  <c r="I15" i="33"/>
  <c r="G15" i="33"/>
  <c r="E15" i="33"/>
  <c r="M30" i="33"/>
  <c r="K30" i="33"/>
  <c r="I30" i="33"/>
  <c r="G30" i="33"/>
  <c r="E30" i="33"/>
  <c r="M77" i="33"/>
  <c r="K77" i="33"/>
  <c r="I77" i="33"/>
  <c r="G77" i="33"/>
  <c r="E77" i="33"/>
  <c r="M62" i="33"/>
  <c r="K62" i="33"/>
  <c r="I62" i="33"/>
  <c r="G62" i="33"/>
  <c r="E62" i="33"/>
  <c r="M76" i="33"/>
  <c r="K76" i="33"/>
  <c r="I76" i="33"/>
  <c r="G76" i="33"/>
  <c r="E76" i="33"/>
  <c r="M75" i="33"/>
  <c r="K75" i="33"/>
  <c r="I75" i="33"/>
  <c r="G75" i="33"/>
  <c r="E75" i="33"/>
  <c r="M74" i="33"/>
  <c r="K74" i="33"/>
  <c r="I74" i="33"/>
  <c r="G74" i="33"/>
  <c r="E74" i="33"/>
  <c r="M85" i="33"/>
  <c r="K85" i="33"/>
  <c r="I85" i="33"/>
  <c r="G85" i="33"/>
  <c r="E85" i="33"/>
  <c r="M29" i="33"/>
  <c r="K29" i="33"/>
  <c r="I29" i="33"/>
  <c r="G29" i="33"/>
  <c r="E29" i="33"/>
  <c r="M14" i="33"/>
  <c r="K14" i="33"/>
  <c r="I14" i="33"/>
  <c r="G14" i="33"/>
  <c r="E14" i="33"/>
  <c r="M13" i="33"/>
  <c r="K13" i="33"/>
  <c r="I13" i="33"/>
  <c r="G13" i="33"/>
  <c r="E13" i="33"/>
  <c r="M84" i="33"/>
  <c r="K84" i="33"/>
  <c r="I84" i="33"/>
  <c r="G84" i="33"/>
  <c r="E84" i="33"/>
  <c r="M83" i="33"/>
  <c r="K83" i="33"/>
  <c r="I83" i="33"/>
  <c r="G83" i="33"/>
  <c r="E83" i="33"/>
  <c r="M97" i="33"/>
  <c r="K97" i="33"/>
  <c r="I97" i="33"/>
  <c r="G97" i="33"/>
  <c r="E97" i="33"/>
  <c r="M82" i="33"/>
  <c r="K82" i="33"/>
  <c r="I82" i="33"/>
  <c r="G82" i="33"/>
  <c r="E82" i="33"/>
  <c r="M12" i="33"/>
  <c r="K12" i="33"/>
  <c r="I12" i="33"/>
  <c r="G12" i="33"/>
  <c r="E12" i="33"/>
  <c r="M81" i="33"/>
  <c r="K81" i="33"/>
  <c r="I81" i="33"/>
  <c r="G81" i="33"/>
  <c r="E81" i="33"/>
  <c r="M61" i="33"/>
  <c r="K61" i="33"/>
  <c r="I61" i="33"/>
  <c r="G61" i="33"/>
  <c r="E61" i="33"/>
  <c r="M60" i="33"/>
  <c r="K60" i="33"/>
  <c r="I60" i="33"/>
  <c r="G60" i="33"/>
  <c r="E60" i="33"/>
  <c r="M59" i="33"/>
  <c r="K59" i="33"/>
  <c r="I59" i="33"/>
  <c r="G59" i="33"/>
  <c r="E59" i="33"/>
  <c r="M58" i="33"/>
  <c r="K58" i="33"/>
  <c r="I58" i="33"/>
  <c r="G58" i="33"/>
  <c r="E58" i="33"/>
  <c r="M96" i="33"/>
  <c r="K96" i="33"/>
  <c r="I96" i="33"/>
  <c r="G96" i="33"/>
  <c r="E96" i="33"/>
  <c r="M73" i="33"/>
  <c r="K73" i="33"/>
  <c r="I73" i="33"/>
  <c r="G73" i="33"/>
  <c r="E73" i="33"/>
  <c r="M72" i="33"/>
  <c r="K72" i="33"/>
  <c r="I72" i="33"/>
  <c r="G72" i="33"/>
  <c r="E72" i="33"/>
  <c r="M11" i="33"/>
  <c r="K11" i="33"/>
  <c r="I11" i="33"/>
  <c r="G11" i="33"/>
  <c r="E11" i="33"/>
  <c r="M93" i="33"/>
  <c r="K93" i="33"/>
  <c r="I93" i="33"/>
  <c r="G93" i="33"/>
  <c r="E93" i="33"/>
  <c r="M92" i="33"/>
  <c r="K92" i="33"/>
  <c r="I92" i="33"/>
  <c r="G92" i="33"/>
  <c r="E92" i="33"/>
  <c r="M71" i="33"/>
  <c r="K71" i="33"/>
  <c r="I71" i="33"/>
  <c r="G71" i="33"/>
  <c r="E71" i="33"/>
  <c r="M80" i="33"/>
  <c r="K80" i="33"/>
  <c r="I80" i="33"/>
  <c r="G80" i="33"/>
  <c r="E80" i="33"/>
  <c r="M70" i="33"/>
  <c r="K70" i="33"/>
  <c r="I70" i="33"/>
  <c r="G70" i="33"/>
  <c r="E70" i="33"/>
  <c r="M57" i="33"/>
  <c r="K57" i="33"/>
  <c r="I57" i="33"/>
  <c r="G57" i="33"/>
  <c r="E57" i="33"/>
  <c r="M56" i="33"/>
  <c r="K56" i="33"/>
  <c r="I56" i="33"/>
  <c r="G56" i="33"/>
  <c r="E56" i="33"/>
  <c r="M79" i="33"/>
  <c r="K79" i="33"/>
  <c r="I79" i="33"/>
  <c r="G79" i="33"/>
  <c r="E79" i="33"/>
  <c r="M67" i="33"/>
  <c r="K67" i="33"/>
  <c r="I67" i="33"/>
  <c r="G67" i="33"/>
  <c r="E67" i="33"/>
  <c r="M66" i="33"/>
  <c r="K66" i="33"/>
  <c r="I66" i="33"/>
  <c r="G66" i="33"/>
  <c r="E66" i="33"/>
  <c r="M10" i="33"/>
  <c r="K10" i="33"/>
  <c r="I10" i="33"/>
  <c r="G10" i="33"/>
  <c r="E10" i="33"/>
  <c r="M9" i="33"/>
  <c r="K9" i="33"/>
  <c r="I9" i="33"/>
  <c r="G9" i="33"/>
  <c r="E9" i="33"/>
  <c r="M8" i="33"/>
  <c r="K8" i="33"/>
  <c r="I8" i="33"/>
  <c r="G8" i="33"/>
  <c r="E8" i="33"/>
  <c r="L6" i="33"/>
  <c r="J6" i="33"/>
  <c r="H6" i="33"/>
  <c r="F6" i="33"/>
  <c r="D6" i="33"/>
  <c r="BP22" i="13"/>
  <c r="BP21" i="13"/>
  <c r="BP20" i="13"/>
  <c r="BP18" i="13"/>
  <c r="BP17" i="13"/>
  <c r="BP15" i="13"/>
  <c r="BP14" i="13"/>
  <c r="BP13" i="13"/>
  <c r="M5" i="49" l="1"/>
  <c r="BA34" i="13"/>
  <c r="BA31" i="13"/>
  <c r="BA29" i="13"/>
  <c r="BA26" i="13"/>
  <c r="BA21" i="13"/>
  <c r="BA14" i="13"/>
  <c r="BA37" i="13"/>
  <c r="BA32" i="13"/>
  <c r="BA27" i="13"/>
  <c r="BA24" i="13"/>
  <c r="BA19" i="13"/>
  <c r="BA15" i="13"/>
  <c r="BA13" i="13"/>
  <c r="BA38" i="13"/>
  <c r="BA35" i="13"/>
  <c r="BA33" i="13"/>
  <c r="BA30" i="13"/>
  <c r="BA28" i="13"/>
  <c r="BA25" i="13"/>
  <c r="BA22" i="13"/>
  <c r="BA20" i="13"/>
  <c r="BA36" i="13"/>
  <c r="BA23" i="13"/>
  <c r="BA18" i="13"/>
  <c r="BA16" i="13"/>
  <c r="B111" i="33"/>
  <c r="B96" i="33"/>
  <c r="B89" i="33"/>
  <c r="B106" i="33"/>
  <c r="B114" i="33"/>
  <c r="B113" i="33"/>
  <c r="B90" i="33"/>
  <c r="B112" i="33"/>
  <c r="B102" i="33"/>
  <c r="B98" i="33"/>
  <c r="B105" i="33"/>
  <c r="B109" i="33"/>
  <c r="B103" i="33"/>
  <c r="B94" i="33"/>
  <c r="B104" i="33"/>
  <c r="B77" i="33"/>
  <c r="B83" i="33"/>
  <c r="B78" i="33"/>
  <c r="B76" i="33"/>
  <c r="B74" i="33"/>
  <c r="B71" i="33"/>
  <c r="B82" i="33"/>
  <c r="B93" i="33"/>
  <c r="B67" i="33"/>
  <c r="B79" i="33"/>
  <c r="B70" i="33"/>
  <c r="B84" i="33"/>
  <c r="B85" i="33"/>
  <c r="B88" i="33"/>
  <c r="B97" i="33"/>
  <c r="B101" i="33"/>
  <c r="B72" i="33"/>
  <c r="B81" i="33"/>
  <c r="B86" i="33"/>
  <c r="B75" i="33"/>
  <c r="B73" i="33"/>
  <c r="B65" i="33"/>
  <c r="B69" i="33"/>
  <c r="B66" i="33"/>
  <c r="B61" i="33"/>
  <c r="B59" i="33"/>
  <c r="B68" i="33"/>
  <c r="B64" i="33"/>
  <c r="B48" i="33"/>
  <c r="B13" i="33"/>
  <c r="B14" i="33"/>
  <c r="B63" i="33"/>
  <c r="B60" i="33"/>
  <c r="B15" i="33"/>
  <c r="B11" i="33"/>
  <c r="B62" i="33"/>
  <c r="B40" i="33"/>
  <c r="B34" i="33"/>
  <c r="B42" i="33"/>
  <c r="B58" i="33"/>
  <c r="B53" i="33"/>
  <c r="B116" i="33"/>
  <c r="B44" i="33"/>
  <c r="B38" i="33"/>
  <c r="B33" i="33"/>
  <c r="B29" i="33"/>
  <c r="B25" i="33"/>
  <c r="B21" i="33"/>
  <c r="B17" i="33"/>
  <c r="B9" i="33"/>
  <c r="B54" i="33"/>
  <c r="B50" i="33"/>
  <c r="B45" i="33"/>
  <c r="B39" i="33"/>
  <c r="B35" i="33"/>
  <c r="B30" i="33"/>
  <c r="B26" i="33"/>
  <c r="B22" i="33"/>
  <c r="B18" i="33"/>
  <c r="B10" i="33"/>
  <c r="B118" i="33"/>
  <c r="B57" i="33"/>
  <c r="B55" i="33"/>
  <c r="B51" i="33"/>
  <c r="B46" i="33"/>
  <c r="B41" i="33"/>
  <c r="B36" i="33"/>
  <c r="B31" i="33"/>
  <c r="B27" i="33"/>
  <c r="B23" i="33"/>
  <c r="B19" i="33"/>
  <c r="B123" i="33"/>
  <c r="B49" i="33"/>
  <c r="B56" i="33"/>
  <c r="B52" i="33"/>
  <c r="B47" i="33"/>
  <c r="B119" i="33"/>
  <c r="B43" i="33"/>
  <c r="B37" i="33"/>
  <c r="B32" i="33"/>
  <c r="B28" i="33"/>
  <c r="B24" i="33"/>
  <c r="B20" i="33"/>
  <c r="B16" i="33"/>
  <c r="B100" i="33"/>
  <c r="B12" i="33"/>
  <c r="B99" i="33"/>
  <c r="B122" i="33"/>
  <c r="B107" i="33"/>
  <c r="B108" i="33"/>
  <c r="B121" i="33"/>
  <c r="B124" i="33"/>
  <c r="B115" i="33"/>
  <c r="B117" i="33"/>
  <c r="B120" i="33"/>
  <c r="B7" i="33"/>
  <c r="B8" i="33"/>
  <c r="AY57" i="13" l="1"/>
  <c r="H5" i="49"/>
  <c r="AY59" i="13"/>
  <c r="AY54" i="13"/>
  <c r="AY55" i="13" l="1"/>
  <c r="AY52" i="13"/>
  <c r="AY53" i="13"/>
  <c r="AY50" i="13"/>
  <c r="AY49" i="13"/>
  <c r="AY47" i="13"/>
  <c r="AY58" i="13"/>
  <c r="AY48" i="13"/>
  <c r="R95" i="43"/>
  <c r="AY38" i="13"/>
  <c r="AY51" i="13"/>
  <c r="AY56" i="13"/>
  <c r="AY60" i="13"/>
  <c r="R90" i="43"/>
  <c r="R84" i="43"/>
  <c r="R85" i="43"/>
  <c r="AY16" i="13"/>
  <c r="R105" i="43"/>
  <c r="R100" i="43"/>
  <c r="AY46" i="13"/>
  <c r="R103" i="43"/>
  <c r="R98" i="43"/>
  <c r="R102" i="43"/>
  <c r="R101" i="43"/>
  <c r="AY37" i="13"/>
  <c r="R91" i="43"/>
  <c r="R62" i="43"/>
  <c r="R106" i="43"/>
  <c r="R57" i="43"/>
  <c r="R60" i="43"/>
  <c r="AY20" i="13"/>
  <c r="AY13" i="13"/>
  <c r="AY43" i="13"/>
  <c r="AY45" i="13"/>
  <c r="AY17" i="13"/>
  <c r="AY40" i="13"/>
  <c r="R58" i="43"/>
  <c r="AY15" i="13"/>
  <c r="AY18" i="13"/>
  <c r="AY44" i="13"/>
  <c r="AY23" i="13"/>
  <c r="AY41" i="13"/>
  <c r="AY14" i="13"/>
  <c r="R94" i="43" l="1"/>
  <c r="AY35" i="13"/>
  <c r="AY36" i="13"/>
  <c r="AY32" i="13"/>
  <c r="R48" i="43"/>
  <c r="AY27" i="13"/>
  <c r="R104" i="43"/>
  <c r="R79" i="43"/>
  <c r="R50" i="43"/>
  <c r="R59" i="43"/>
  <c r="R82" i="43"/>
  <c r="R87" i="43"/>
  <c r="R86" i="43"/>
  <c r="R96" i="43"/>
  <c r="R88" i="43"/>
  <c r="R92" i="43"/>
  <c r="AY24" i="13"/>
  <c r="AY33" i="13"/>
  <c r="AY34" i="13"/>
  <c r="R83" i="43"/>
  <c r="R45" i="43"/>
  <c r="R81" i="43"/>
  <c r="AY29" i="13"/>
  <c r="R93" i="43"/>
  <c r="R64" i="43"/>
  <c r="R99" i="43"/>
  <c r="R76" i="43"/>
  <c r="R97" i="43"/>
  <c r="R47" i="43"/>
  <c r="R89" i="43"/>
  <c r="R80" i="43"/>
  <c r="R46" i="43"/>
  <c r="AW68" i="13"/>
  <c r="J61" i="49" s="1"/>
  <c r="AW69" i="13"/>
  <c r="J62" i="49" s="1"/>
  <c r="AW70" i="13"/>
  <c r="J63" i="49" s="1"/>
  <c r="R73" i="43"/>
  <c r="R63" i="43"/>
  <c r="R75" i="43"/>
  <c r="R44" i="43"/>
  <c r="AW62" i="13"/>
  <c r="J55" i="49" s="1"/>
  <c r="AW40" i="13"/>
  <c r="J33" i="49" s="1"/>
  <c r="AW49" i="13"/>
  <c r="J42" i="49" s="1"/>
  <c r="AW58" i="13"/>
  <c r="J51" i="49" s="1"/>
  <c r="AW64" i="13"/>
  <c r="J57" i="49" s="1"/>
  <c r="AW53" i="13"/>
  <c r="J46" i="49" s="1"/>
  <c r="AW65" i="13"/>
  <c r="J58" i="49" s="1"/>
  <c r="AW54" i="13"/>
  <c r="J47" i="49" s="1"/>
  <c r="AW60" i="13"/>
  <c r="J53" i="49" s="1"/>
  <c r="AW41" i="13"/>
  <c r="J34" i="49" s="1"/>
  <c r="AW66" i="13"/>
  <c r="J59" i="49" s="1"/>
  <c r="AW56" i="13"/>
  <c r="J49" i="49" s="1"/>
  <c r="AW61" i="13"/>
  <c r="J54" i="49" s="1"/>
  <c r="AW46" i="13"/>
  <c r="J39" i="49" s="1"/>
  <c r="AW42" i="13"/>
  <c r="J35" i="49" s="1"/>
  <c r="AW51" i="13"/>
  <c r="J44" i="49" s="1"/>
  <c r="AW52" i="13"/>
  <c r="J45" i="49" s="1"/>
  <c r="AW45" i="13"/>
  <c r="J38" i="49" s="1"/>
  <c r="AW63" i="13"/>
  <c r="J56" i="49" s="1"/>
  <c r="AW43" i="13"/>
  <c r="J36" i="49" s="1"/>
  <c r="AW59" i="13"/>
  <c r="J52" i="49" s="1"/>
  <c r="AW50" i="13"/>
  <c r="J43" i="49" s="1"/>
  <c r="AW67" i="13"/>
  <c r="J60" i="49" s="1"/>
  <c r="AW39" i="13"/>
  <c r="J32" i="49" s="1"/>
  <c r="AW47" i="13"/>
  <c r="J40" i="49" s="1"/>
  <c r="AW44" i="13"/>
  <c r="J37" i="49" s="1"/>
  <c r="AW48" i="13"/>
  <c r="J41" i="49" s="1"/>
  <c r="AW57" i="13"/>
  <c r="J50" i="49" s="1"/>
  <c r="AW55" i="13"/>
  <c r="J48" i="49" s="1"/>
  <c r="R67" i="43"/>
  <c r="R40" i="43"/>
  <c r="AY30" i="13"/>
  <c r="AY28" i="13"/>
  <c r="R69" i="43"/>
  <c r="R38" i="43"/>
  <c r="R71" i="43"/>
  <c r="R77" i="43"/>
  <c r="R61" i="43"/>
  <c r="AY31" i="13"/>
  <c r="R49" i="43"/>
  <c r="R53" i="43"/>
  <c r="R78" i="43"/>
  <c r="R43" i="43"/>
  <c r="R74" i="43"/>
  <c r="R51" i="43"/>
  <c r="R39" i="43"/>
  <c r="R42" i="43"/>
  <c r="R41" i="43"/>
  <c r="R56" i="43"/>
  <c r="R52" i="43"/>
  <c r="R66" i="43"/>
  <c r="R55" i="43"/>
  <c r="R72" i="43"/>
  <c r="R70" i="43"/>
  <c r="R65" i="43"/>
  <c r="R68" i="43"/>
  <c r="R54" i="43"/>
  <c r="AY39" i="13"/>
  <c r="AW25" i="13"/>
  <c r="J18" i="49" s="1"/>
  <c r="AW18" i="13"/>
  <c r="J11" i="49" s="1"/>
  <c r="AW22" i="13"/>
  <c r="J15" i="49" s="1"/>
  <c r="AW28" i="13"/>
  <c r="J21" i="49" s="1"/>
  <c r="AW30" i="13"/>
  <c r="J23" i="49" s="1"/>
  <c r="AW31" i="13"/>
  <c r="J24" i="49" s="1"/>
  <c r="AW27" i="13"/>
  <c r="J20" i="49" s="1"/>
  <c r="AW20" i="13"/>
  <c r="J13" i="49" s="1"/>
  <c r="AW36" i="13"/>
  <c r="J29" i="49" s="1"/>
  <c r="AW24" i="13"/>
  <c r="J17" i="49" s="1"/>
  <c r="AW26" i="13"/>
  <c r="J19" i="49" s="1"/>
  <c r="AW17" i="13"/>
  <c r="J10" i="49" s="1"/>
  <c r="AW19" i="13"/>
  <c r="J12" i="49" s="1"/>
  <c r="AW21" i="13"/>
  <c r="J14" i="49" s="1"/>
  <c r="AW37" i="13"/>
  <c r="J30" i="49" s="1"/>
  <c r="AW38" i="13"/>
  <c r="J31" i="49" s="1"/>
  <c r="AW23" i="13"/>
  <c r="J16" i="49" s="1"/>
  <c r="AW35" i="13"/>
  <c r="J28" i="49" s="1"/>
  <c r="AW32" i="13"/>
  <c r="J25" i="49" s="1"/>
  <c r="AW33" i="13"/>
  <c r="J26" i="49" s="1"/>
  <c r="AW29" i="13"/>
  <c r="J22" i="49" s="1"/>
  <c r="AW16" i="13"/>
  <c r="J9" i="49" s="1"/>
  <c r="AW34" i="13"/>
  <c r="J27" i="49" s="1"/>
  <c r="AY26" i="13"/>
  <c r="AY19" i="13"/>
  <c r="AY25" i="13"/>
  <c r="AY42" i="13"/>
  <c r="AY22" i="13"/>
  <c r="AY21" i="13"/>
  <c r="BB9" i="13"/>
  <c r="S18" i="43" l="1"/>
  <c r="S19" i="43"/>
  <c r="S20" i="43" s="1"/>
  <c r="S21" i="43" s="1"/>
  <c r="G5" i="49"/>
  <c r="I5" i="49" l="1"/>
  <c r="AW15" i="13"/>
  <c r="J8" i="49" s="1"/>
  <c r="AW13" i="13"/>
  <c r="J6" i="49" s="1"/>
  <c r="AW14" i="13"/>
  <c r="J7" i="49" s="1"/>
  <c r="AY12" i="13"/>
  <c r="AW12" i="13"/>
  <c r="J5" i="49" l="1"/>
</calcChain>
</file>

<file path=xl/sharedStrings.xml><?xml version="1.0" encoding="utf-8"?>
<sst xmlns="http://schemas.openxmlformats.org/spreadsheetml/2006/main" count="506" uniqueCount="302">
  <si>
    <t>Maintain LOS</t>
  </si>
  <si>
    <t>Enhance LOS</t>
  </si>
  <si>
    <t>Growth</t>
  </si>
  <si>
    <t>Environmental Improvement</t>
  </si>
  <si>
    <t>Total Score</t>
  </si>
  <si>
    <t>Essential</t>
  </si>
  <si>
    <t>Quality</t>
  </si>
  <si>
    <t>Image</t>
  </si>
  <si>
    <t>Project</t>
  </si>
  <si>
    <t>Project Owner</t>
  </si>
  <si>
    <t>Cultural</t>
  </si>
  <si>
    <t>Environmental</t>
  </si>
  <si>
    <t>Capacity / Headroom</t>
  </si>
  <si>
    <t>Demand</t>
  </si>
  <si>
    <t>VH</t>
  </si>
  <si>
    <t>H</t>
  </si>
  <si>
    <t>M</t>
  </si>
  <si>
    <t>L</t>
  </si>
  <si>
    <t>VL</t>
  </si>
  <si>
    <t>Maintain Essential LOS</t>
  </si>
  <si>
    <t>Maintain Quality LOS</t>
  </si>
  <si>
    <t>Maintain Image LOS</t>
  </si>
  <si>
    <t>Comply with New Legislation</t>
  </si>
  <si>
    <t>Enhance Quality LOS</t>
  </si>
  <si>
    <t>Enhance Image LOS</t>
  </si>
  <si>
    <t>Operational Efficiency</t>
  </si>
  <si>
    <t>Lifecycle Bonus</t>
  </si>
  <si>
    <t>Coordination Bonus</t>
  </si>
  <si>
    <t>From</t>
  </si>
  <si>
    <t>To</t>
  </si>
  <si>
    <t>Scales</t>
  </si>
  <si>
    <t>Score</t>
  </si>
  <si>
    <t>Weighted Score</t>
  </si>
  <si>
    <t>General</t>
  </si>
  <si>
    <t>Rank</t>
  </si>
  <si>
    <t>Total Benefit Score</t>
  </si>
  <si>
    <t>Culture/ Heritage</t>
  </si>
  <si>
    <t>City of Winnipeg</t>
  </si>
  <si>
    <t>Multi Criteria Project Prioritization</t>
  </si>
  <si>
    <t>Capex ($k)</t>
  </si>
  <si>
    <t>Benefits</t>
  </si>
  <si>
    <t>Cost</t>
  </si>
  <si>
    <t>Conversion Tables</t>
  </si>
  <si>
    <t>Project ID</t>
  </si>
  <si>
    <t>Cost Deferral</t>
  </si>
  <si>
    <t>VLVL</t>
  </si>
  <si>
    <t>VLL</t>
  </si>
  <si>
    <t>VLM</t>
  </si>
  <si>
    <t>VLH</t>
  </si>
  <si>
    <t>VLVH</t>
  </si>
  <si>
    <t>LVL</t>
  </si>
  <si>
    <t>LL</t>
  </si>
  <si>
    <t>LM</t>
  </si>
  <si>
    <t>LH</t>
  </si>
  <si>
    <t>LVH</t>
  </si>
  <si>
    <t>MVL</t>
  </si>
  <si>
    <t>ML</t>
  </si>
  <si>
    <t>MM</t>
  </si>
  <si>
    <t>MH</t>
  </si>
  <si>
    <t>MVH</t>
  </si>
  <si>
    <t>HVL</t>
  </si>
  <si>
    <t>HL</t>
  </si>
  <si>
    <t>HM</t>
  </si>
  <si>
    <t>HH</t>
  </si>
  <si>
    <t>HVH</t>
  </si>
  <si>
    <t>VHVL</t>
  </si>
  <si>
    <t>VHL</t>
  </si>
  <si>
    <t>VHM</t>
  </si>
  <si>
    <t>VHH</t>
  </si>
  <si>
    <t>VHVH</t>
  </si>
  <si>
    <t>Weightnig Criteria</t>
  </si>
  <si>
    <t>Environmental Impact</t>
  </si>
  <si>
    <t>Health and Safety</t>
  </si>
  <si>
    <t>Shine</t>
  </si>
  <si>
    <t>Strategic Importance</t>
  </si>
  <si>
    <t>Cost of Deferral</t>
  </si>
  <si>
    <t>Benefit Weighting</t>
  </si>
  <si>
    <t>Maximum Benefit Points</t>
  </si>
  <si>
    <t>Comply with New Regulation</t>
  </si>
  <si>
    <t>Uptakes</t>
  </si>
  <si>
    <t>Other Benefits</t>
  </si>
  <si>
    <t>Comply with New Regulations</t>
  </si>
  <si>
    <t>Environmental Improvemvent</t>
  </si>
  <si>
    <t>Maintain LOS Benefits</t>
  </si>
  <si>
    <t>Uptake</t>
  </si>
  <si>
    <t>Bonus</t>
  </si>
  <si>
    <t>Coverage</t>
  </si>
  <si>
    <t>Program</t>
  </si>
  <si>
    <t>Investment Type</t>
  </si>
  <si>
    <t>Alignment</t>
  </si>
  <si>
    <t>Cost/ Benefit</t>
  </si>
  <si>
    <t>Maximum Uptake or Bonus</t>
  </si>
  <si>
    <t>Rating</t>
  </si>
  <si>
    <t>Locational Criticality</t>
  </si>
  <si>
    <t>Public Perception</t>
  </si>
  <si>
    <t>Capital Investment Plan</t>
  </si>
  <si>
    <t>Zone</t>
  </si>
  <si>
    <t>Start Year</t>
  </si>
  <si>
    <t>Reference Year:</t>
  </si>
  <si>
    <t>Residual Risk</t>
  </si>
  <si>
    <t>Mitigation Strategy</t>
  </si>
  <si>
    <t>Residual Risk Description</t>
  </si>
  <si>
    <t>""</t>
  </si>
  <si>
    <t>Economic</t>
  </si>
  <si>
    <t>Environ- mental</t>
  </si>
  <si>
    <t>Social</t>
  </si>
  <si>
    <t>Legislative</t>
  </si>
  <si>
    <t>Functional (LOS)</t>
  </si>
  <si>
    <t>Project List</t>
  </si>
  <si>
    <t>Cost Benefit Bands</t>
  </si>
  <si>
    <t>X</t>
  </si>
  <si>
    <t>Y</t>
  </si>
  <si>
    <t>Project Distribution Chart Data</t>
  </si>
  <si>
    <t>Project #</t>
  </si>
  <si>
    <t>Project Name</t>
  </si>
  <si>
    <t>Number of Projects  in Program</t>
  </si>
  <si>
    <t>Cumulative</t>
  </si>
  <si>
    <t>Facilities Replacement and Relocation</t>
  </si>
  <si>
    <t>Rebuild/Refurbishment of North Garage at 1520 Main Street</t>
  </si>
  <si>
    <t>Innovative Transit Program – Bus Stop Upgrades</t>
  </si>
  <si>
    <t>St Johns Library Renovation</t>
  </si>
  <si>
    <t>Community Services</t>
  </si>
  <si>
    <t>Enterprise Computing - Server Evergreen</t>
  </si>
  <si>
    <t>Pan Am Pool Boiler System Replacement</t>
  </si>
  <si>
    <t>Category</t>
  </si>
  <si>
    <t>Realiabity/Funcationality</t>
  </si>
  <si>
    <t>Condtion</t>
  </si>
  <si>
    <t>Accessibilty</t>
  </si>
  <si>
    <t>Benefit Analysis</t>
  </si>
  <si>
    <t>Remaining</t>
  </si>
  <si>
    <t>Legislative Compliance</t>
  </si>
  <si>
    <t xml:space="preserve">Benefit Score </t>
  </si>
  <si>
    <t>Calculated Ranking</t>
  </si>
  <si>
    <t>Adjusted Ranking</t>
  </si>
  <si>
    <t>Police Response - Police Response</t>
  </si>
  <si>
    <t xml:space="preserve">Roadway Constr. &amp; Maintenance - Bridge Constr &amp; Maint </t>
  </si>
  <si>
    <t>Roadway Constr. &amp; Maintenance - Local Sidewalk Constr &amp; Maint</t>
  </si>
  <si>
    <t>Roadway Constr. &amp; Maintenance - Regl Streets Constr &amp; Maint Contract</t>
  </si>
  <si>
    <t>Police Response - Policing</t>
  </si>
  <si>
    <t>Roadway Constr. &amp; Maintenance - Local Streets Constr &amp; Maint</t>
  </si>
  <si>
    <t>Police Response - Crime Investigation</t>
  </si>
  <si>
    <t>Roadway Constr. &amp; Maintenance - Regl Sidewalk Constr &amp; Maint</t>
  </si>
  <si>
    <t>Police Response - Police Training</t>
  </si>
  <si>
    <t>Transp. Planning &amp; Traffic Mgmt - Transportation Plan &amp; Design Street Lighting</t>
  </si>
  <si>
    <t>Transp. Planning &amp; Traffic Mgmt - Traffic/Right of Way Mgt</t>
  </si>
  <si>
    <t>Roadway Snow Rmvl &amp; Ice Cont - Snow Disposal Sites</t>
  </si>
  <si>
    <t xml:space="preserve">Roadway Snow Rmvl &amp; Ice Cont - Regl Streets Snow/Ice Removal </t>
  </si>
  <si>
    <t>Roadway Snow Rmvl &amp; Ice Cont - Local Streets Snow/Ice Removal</t>
  </si>
  <si>
    <t>Roadway Snow Rmvl &amp; Ice Cont - Sidewalk Snow &amp; Ice Removal</t>
  </si>
  <si>
    <t>Roadway Snow Rmvl &amp; Ice Cont - Parks,Facility Snow,Ice Remove</t>
  </si>
  <si>
    <t>Traffic Safety &amp; Enforcement - Traffic Safety-Automated</t>
  </si>
  <si>
    <t>Traffic Safety &amp; Enforcement - Traffic Safety-Officer</t>
  </si>
  <si>
    <t>Traffic Safety &amp; Enforcement - Traffic Safety-Division</t>
  </si>
  <si>
    <t>Crime Prevention - Community Policing</t>
  </si>
  <si>
    <t>Crime Prevention - Street Lighting</t>
  </si>
  <si>
    <t>Crime Prevention - Park Policing</t>
  </si>
  <si>
    <t>Crime Prevention - Crime Prevention Initiatives</t>
  </si>
  <si>
    <t xml:space="preserve">Water - Water Supply &amp; Treatment </t>
  </si>
  <si>
    <t>Water - Water Distribution</t>
  </si>
  <si>
    <t xml:space="preserve">Wastewater  - Wastewater Collection </t>
  </si>
  <si>
    <t>Wastewater - Wastewater Treatment</t>
  </si>
  <si>
    <t>Land Drainage &amp; Flood Control - Land Drainage</t>
  </si>
  <si>
    <t>Land Drainage &amp; Flood Control - Flood Control</t>
  </si>
  <si>
    <t>Solid Waste Collection &amp; Disp - Solid Waste Disposal</t>
  </si>
  <si>
    <t>Solid Waste Collection &amp; Disp - Solid Waste Collection</t>
  </si>
  <si>
    <t>Recycling &amp; Waste Minimization - Recycling &amp; Waste Minimization</t>
  </si>
  <si>
    <t>Parks &amp; Urban Forestry - Park Grass Maintenance</t>
  </si>
  <si>
    <t>Parks &amp; Urban Forestry - Park Amenity Maintenance</t>
  </si>
  <si>
    <t>Parks &amp; Urban Forestry - Athletic Field Maintenance</t>
  </si>
  <si>
    <t>Parks &amp; Urban Forestry - Park Pathway Maintenance</t>
  </si>
  <si>
    <t>Parks &amp; Urban Forestry - Park Planning/Development</t>
  </si>
  <si>
    <t>Parks &amp; Urban Forestry - Tree Planting</t>
  </si>
  <si>
    <t>Parks &amp; Urban Forestry - Tree Pruning &amp; Removal</t>
  </si>
  <si>
    <t>Parks &amp; Urban Forestry - Dutch Elm Disease Control</t>
  </si>
  <si>
    <t>Parks &amp; Urban Forestry - Weed Control</t>
  </si>
  <si>
    <t>Parks &amp; Urban Forestry - Natural Areas Management</t>
  </si>
  <si>
    <t>Parks &amp; Urban Forestry - Playground Management</t>
  </si>
  <si>
    <t>Parks &amp; Urban Forestry - Boulevard Maintenance</t>
  </si>
  <si>
    <t>City Beautification - Litter Collection</t>
  </si>
  <si>
    <t>City Beautification - Public Gardens/Landscaping</t>
  </si>
  <si>
    <t>City Beautification - OrnLight/Flags,Banners/PubArt</t>
  </si>
  <si>
    <t>City Beautification - Graffiti Control</t>
  </si>
  <si>
    <t>City Beautification - Regional Street Cleaning</t>
  </si>
  <si>
    <t>City Beautification - Local Street Cleaning</t>
  </si>
  <si>
    <t>Fleet Management SOA - Fleet Management</t>
  </si>
  <si>
    <t>Parking Authority SOA - Parking Facilities</t>
  </si>
  <si>
    <t>Parking Authority SOA - On Street Parking Enfrcmt</t>
  </si>
  <si>
    <t>Parking Authority SOA - On-Street Parking</t>
  </si>
  <si>
    <t>City Planning - Area Development &amp; Renewal Planning</t>
  </si>
  <si>
    <t>City Planning - City-wide Long Range Planning</t>
  </si>
  <si>
    <t>Neighbourhood Revitalization - Community Development</t>
  </si>
  <si>
    <t>Neighbourhood Revitalization - Housing Initiatives</t>
  </si>
  <si>
    <t>Dev Approvals, Bldg Pwemits &amp; Inspection - Com Dev Approvals &amp; Inspection</t>
  </si>
  <si>
    <t>Dev Approvals, Bldg Pwemits &amp; Inspection - Res Dev Approvals &amp; Inspection</t>
  </si>
  <si>
    <t>Economic Development - Economic Development</t>
  </si>
  <si>
    <t>Heritage Conservation - Heritage Conservation</t>
  </si>
  <si>
    <t>Property Asset Management - Parking Facilities</t>
  </si>
  <si>
    <t>Property Asset Management - Civic Accommodations</t>
  </si>
  <si>
    <t>Property Asset Management - Pool Facilities</t>
  </si>
  <si>
    <t>Property Asset Management - Arena Facilities</t>
  </si>
  <si>
    <t>Property Asset Management - Recreation Centres</t>
  </si>
  <si>
    <t>Property Asset Management - Community Centres</t>
  </si>
  <si>
    <t>Property Asset Management - Land and Property</t>
  </si>
  <si>
    <t>Cemeteries  - Cemeteries</t>
  </si>
  <si>
    <t>Fire and Rescue Response - Fire &amp; Rescue Response</t>
  </si>
  <si>
    <t>Fire and Rescue Response - Fire Investigation</t>
  </si>
  <si>
    <t>Fire and Injury Prevention - Fire &amp; Injury Prev Education</t>
  </si>
  <si>
    <t>Fire and Injury Prevention - Fire Inspection</t>
  </si>
  <si>
    <t>Medical Response - Medical Response</t>
  </si>
  <si>
    <t>Medical Response - Medical Transfers</t>
  </si>
  <si>
    <t>Disaster Preparedness &amp; Resp - Disaster Preparedness &amp; Response</t>
  </si>
  <si>
    <t>Recreation - Aquatics Programs</t>
  </si>
  <si>
    <t>Recreation - Ice/Skating Programs</t>
  </si>
  <si>
    <t>Recreation - Sports, Fitness &amp; Wellness</t>
  </si>
  <si>
    <t>Recreation - Casual Recreation Facility Use</t>
  </si>
  <si>
    <t>Recreation - Community Centre Grants</t>
  </si>
  <si>
    <t>Recreation - Golf Courses</t>
  </si>
  <si>
    <t>Community Health - Community Health Inspection</t>
  </si>
  <si>
    <t>Community Health - Community By-law Enforcement</t>
  </si>
  <si>
    <t>Community Health - Bicycle Recovery</t>
  </si>
  <si>
    <t>Community Health - Citizen Crisis Response</t>
  </si>
  <si>
    <t>Community Health - Social Grants</t>
  </si>
  <si>
    <t>Libraries - Library Circulation</t>
  </si>
  <si>
    <t>Libraries - Library Information</t>
  </si>
  <si>
    <t>Libraries - Children's Library</t>
  </si>
  <si>
    <t>Arts, Entertainment &amp; Culture - Arts, Ent &amp; Culture Grants</t>
  </si>
  <si>
    <t>Arts, Entertainment &amp; Culture - Arts, Ent &amp; Culture Events</t>
  </si>
  <si>
    <t>Arts, Entertainment &amp; Culture - Zoo</t>
  </si>
  <si>
    <t>Arts, Entertainment &amp; Culture - Conservatory</t>
  </si>
  <si>
    <t>Arts, Entertainment &amp; Culture - Assiniboine Park Conservancy</t>
  </si>
  <si>
    <t>Arts, Entertainment &amp; Culture - Museums</t>
  </si>
  <si>
    <t>Insect Control - Insect Control</t>
  </si>
  <si>
    <t>Animal Services - SOA Animal Control &amp; Care</t>
  </si>
  <si>
    <t>Organizational Support Services - Chief Administrative Offices</t>
  </si>
  <si>
    <t>Organizational Support Services - Communications</t>
  </si>
  <si>
    <t>Organizational Support Services - Financial Management</t>
  </si>
  <si>
    <t>Organizational Support Services - Human Resource Management</t>
  </si>
  <si>
    <t>Organizational Support Services - Info Technology Management</t>
  </si>
  <si>
    <t>Organizational Support Services - Legal Services</t>
  </si>
  <si>
    <t>Organizational Support Services - Production Services</t>
  </si>
  <si>
    <t xml:space="preserve">Assessment, Taxation &amp; Corporate - Assessment and Taxation </t>
  </si>
  <si>
    <t>Assessment, Taxation &amp; Corporate - Corporate</t>
  </si>
  <si>
    <t>Contact Centre - 311 - Contact Centre - 311</t>
  </si>
  <si>
    <t>Council Services - Auditing</t>
  </si>
  <si>
    <t>Council Services - Mayor and Council</t>
  </si>
  <si>
    <t>Council Services - Archives-City Clerks</t>
  </si>
  <si>
    <t>Council Services - Elections-City Clerks</t>
  </si>
  <si>
    <t>Council Services - Citizen Access and Appeals</t>
  </si>
  <si>
    <t>Council Services - Council Support-City Clerks</t>
  </si>
  <si>
    <t>Select from list</t>
  </si>
  <si>
    <t>Assessment &amp; Taxation</t>
  </si>
  <si>
    <t>Audit</t>
  </si>
  <si>
    <t>Chief Administrative Offices</t>
  </si>
  <si>
    <t>Chief Financial Officer</t>
  </si>
  <si>
    <t>City Clerks</t>
  </si>
  <si>
    <t>Corporate Finance</t>
  </si>
  <si>
    <t>Corporate Support Services</t>
  </si>
  <si>
    <t>Emergency Preparedness Program</t>
  </si>
  <si>
    <t>Employee Benefits</t>
  </si>
  <si>
    <t>Fire Paramedic Service</t>
  </si>
  <si>
    <t>Legal Services</t>
  </si>
  <si>
    <t>Mayor's Office</t>
  </si>
  <si>
    <t>Planning, Property, and Development</t>
  </si>
  <si>
    <t>Public Works</t>
  </si>
  <si>
    <t>Water and Waste</t>
  </si>
  <si>
    <t>Winnipeg Fleet Management Agency</t>
  </si>
  <si>
    <t>Winnipeg Police Service</t>
  </si>
  <si>
    <t>Winnipeg Transit</t>
  </si>
  <si>
    <t>Spend</t>
  </si>
  <si>
    <t>Benefits Score Summary</t>
  </si>
  <si>
    <t>Public Transit - Regular Transit</t>
  </si>
  <si>
    <t>Public Transit - Handi-Transit</t>
  </si>
  <si>
    <t>Public Transit - Chartered Bus &amp; Special Events</t>
  </si>
  <si>
    <t>Risk Score</t>
  </si>
  <si>
    <t>Start year</t>
  </si>
  <si>
    <t>sum horizontal</t>
  </si>
  <si>
    <t>Previously approved funds</t>
  </si>
  <si>
    <t>Cumulative Cost</t>
  </si>
  <si>
    <t xml:space="preserve">Check </t>
  </si>
  <si>
    <t>Check???</t>
  </si>
  <si>
    <t>Service: sub-services</t>
  </si>
  <si>
    <t>Projected Capital ($ Thousands)</t>
  </si>
  <si>
    <t>Department</t>
  </si>
  <si>
    <t>Summarized cash flow (error = cash flow entry error), Blank = no error</t>
  </si>
  <si>
    <t>Document Revision No.</t>
  </si>
  <si>
    <t>Date Released</t>
  </si>
  <si>
    <t>Released By:</t>
  </si>
  <si>
    <t>V1.0</t>
  </si>
  <si>
    <t>Summary Worksheet</t>
  </si>
  <si>
    <t>Detail Worksheet</t>
  </si>
  <si>
    <t>Grants and other external fundings ($k)</t>
  </si>
  <si>
    <t>Revisions</t>
  </si>
  <si>
    <t>Environmental Stewardship</t>
  </si>
  <si>
    <t>Support Growth &amp; Development</t>
  </si>
  <si>
    <t xml:space="preserve">Available Funds </t>
  </si>
  <si>
    <t>V1.1</t>
  </si>
  <si>
    <t>Ron Amann</t>
  </si>
  <si>
    <t>Released for use</t>
  </si>
  <si>
    <t xml:space="preserve">Correct formula in the Cost/Benefit column </t>
  </si>
  <si>
    <t>Capex - External Funding and adjusted for programs
($k)</t>
  </si>
  <si>
    <t>V1.2</t>
  </si>
  <si>
    <t xml:space="preserve">Corrected formulas in Detail sheet: "Start Year" column
Adjusted formulas in Proj Dist Chart; Project 7 and 8 or row 18 and 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</si>
</sst>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 Narrow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auto="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 applyBorder="0" applyAlignment="0" applyProtection="0">
      <alignment vertical="top"/>
    </xf>
    <xf numFmtId="0" fontId="1" fillId="0" borderId="0" applyBorder="0" applyAlignment="0" applyProtection="0">
      <alignment vertical="top"/>
    </xf>
  </cellStyleXfs>
  <cellXfs count="4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4" fillId="8" borderId="4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" xfId="0" applyBorder="1" applyAlignment="1">
      <alignment horizontal="center"/>
    </xf>
    <xf numFmtId="0" fontId="2" fillId="5" borderId="3" xfId="0" applyFont="1" applyFill="1" applyBorder="1" applyAlignment="1">
      <alignment horizontal="centerContinuous"/>
    </xf>
    <xf numFmtId="0" fontId="2" fillId="5" borderId="4" xfId="0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 vertical="center" wrapText="1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1" xfId="0" applyFill="1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0" xfId="0" applyFont="1"/>
    <xf numFmtId="0" fontId="0" fillId="2" borderId="7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 vertical="center" wrapText="1"/>
    </xf>
    <xf numFmtId="0" fontId="4" fillId="10" borderId="28" xfId="0" applyFont="1" applyFill="1" applyBorder="1"/>
    <xf numFmtId="0" fontId="4" fillId="10" borderId="29" xfId="0" applyFont="1" applyFill="1" applyBorder="1"/>
    <xf numFmtId="0" fontId="10" fillId="0" borderId="0" xfId="0" applyFont="1"/>
    <xf numFmtId="9" fontId="10" fillId="0" borderId="0" xfId="0" applyNumberFormat="1" applyFont="1"/>
    <xf numFmtId="0" fontId="2" fillId="8" borderId="3" xfId="0" applyFont="1" applyFill="1" applyBorder="1" applyAlignment="1">
      <alignment horizontal="centerContinuous"/>
    </xf>
    <xf numFmtId="0" fontId="2" fillId="8" borderId="4" xfId="0" applyFont="1" applyFill="1" applyBorder="1" applyAlignment="1">
      <alignment horizontal="centerContinuous"/>
    </xf>
    <xf numFmtId="0" fontId="2" fillId="8" borderId="5" xfId="0" applyFont="1" applyFill="1" applyBorder="1" applyAlignment="1">
      <alignment horizontal="centerContinuous"/>
    </xf>
    <xf numFmtId="3" fontId="0" fillId="0" borderId="0" xfId="0" applyNumberFormat="1"/>
    <xf numFmtId="0" fontId="5" fillId="4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Continuous" vertical="center"/>
    </xf>
    <xf numFmtId="0" fontId="2" fillId="8" borderId="4" xfId="0" applyFont="1" applyFill="1" applyBorder="1" applyAlignment="1">
      <alignment horizontal="centerContinuous" vertical="center" wrapText="1"/>
    </xf>
    <xf numFmtId="0" fontId="0" fillId="0" borderId="1" xfId="0" applyBorder="1"/>
    <xf numFmtId="0" fontId="0" fillId="0" borderId="0" xfId="0" applyFill="1" applyBorder="1" applyAlignment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left" wrapText="1"/>
    </xf>
    <xf numFmtId="9" fontId="0" fillId="0" borderId="9" xfId="0" applyNumberForma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Continuous" vertical="center" wrapText="1"/>
    </xf>
    <xf numFmtId="0" fontId="12" fillId="4" borderId="35" xfId="0" applyFont="1" applyFill="1" applyBorder="1" applyAlignment="1">
      <alignment horizontal="centerContinuous" vertical="center" wrapText="1"/>
    </xf>
    <xf numFmtId="0" fontId="14" fillId="4" borderId="35" xfId="0" applyFont="1" applyFill="1" applyBorder="1" applyAlignment="1">
      <alignment horizontal="centerContinuous" vertical="center" wrapText="1"/>
    </xf>
    <xf numFmtId="0" fontId="12" fillId="4" borderId="35" xfId="0" applyFont="1" applyFill="1" applyBorder="1"/>
    <xf numFmtId="1" fontId="12" fillId="4" borderId="35" xfId="0" applyNumberFormat="1" applyFont="1" applyFill="1" applyBorder="1"/>
    <xf numFmtId="0" fontId="4" fillId="8" borderId="5" xfId="0" applyFont="1" applyFill="1" applyBorder="1" applyAlignment="1">
      <alignment horizontal="centerContinuous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1" fontId="0" fillId="0" borderId="0" xfId="0" applyNumberFormat="1"/>
    <xf numFmtId="0" fontId="16" fillId="0" borderId="0" xfId="0" applyFont="1"/>
    <xf numFmtId="0" fontId="0" fillId="15" borderId="6" xfId="0" applyFill="1" applyBorder="1" applyAlignment="1">
      <alignment horizontal="center" vertical="center"/>
    </xf>
    <xf numFmtId="0" fontId="0" fillId="15" borderId="7" xfId="0" applyFill="1" applyBorder="1" applyAlignment="1">
      <alignment horizontal="centerContinuous"/>
    </xf>
    <xf numFmtId="2" fontId="0" fillId="0" borderId="0" xfId="0" applyNumberFormat="1"/>
    <xf numFmtId="9" fontId="0" fillId="0" borderId="0" xfId="0" applyNumberFormat="1"/>
    <xf numFmtId="9" fontId="0" fillId="0" borderId="5" xfId="1" applyNumberFormat="1" applyFont="1" applyBorder="1"/>
    <xf numFmtId="9" fontId="0" fillId="0" borderId="7" xfId="1" applyNumberFormat="1" applyFont="1" applyBorder="1"/>
    <xf numFmtId="9" fontId="0" fillId="0" borderId="10" xfId="1" applyNumberFormat="1" applyFont="1" applyBorder="1"/>
    <xf numFmtId="9" fontId="0" fillId="0" borderId="10" xfId="1" applyFont="1" applyBorder="1" applyAlignment="1">
      <alignment horizontal="center" vertical="center"/>
    </xf>
    <xf numFmtId="1" fontId="0" fillId="0" borderId="44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4" fillId="19" borderId="28" xfId="0" applyFont="1" applyFill="1" applyBorder="1" applyAlignment="1">
      <alignment horizontal="center" vertical="center" wrapText="1"/>
    </xf>
    <xf numFmtId="2" fontId="3" fillId="0" borderId="53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44" xfId="0" applyBorder="1"/>
    <xf numFmtId="0" fontId="0" fillId="0" borderId="38" xfId="0" applyBorder="1"/>
    <xf numFmtId="0" fontId="0" fillId="0" borderId="36" xfId="0" applyBorder="1"/>
    <xf numFmtId="0" fontId="0" fillId="0" borderId="45" xfId="0" applyBorder="1"/>
    <xf numFmtId="1" fontId="0" fillId="0" borderId="0" xfId="0" applyNumberFormat="1" applyBorder="1"/>
    <xf numFmtId="0" fontId="0" fillId="0" borderId="46" xfId="0" applyBorder="1"/>
    <xf numFmtId="0" fontId="0" fillId="0" borderId="42" xfId="0" applyBorder="1"/>
    <xf numFmtId="0" fontId="0" fillId="0" borderId="56" xfId="0" applyBorder="1"/>
    <xf numFmtId="0" fontId="0" fillId="0" borderId="41" xfId="0" applyBorder="1"/>
    <xf numFmtId="0" fontId="0" fillId="0" borderId="47" xfId="0" applyBorder="1"/>
    <xf numFmtId="0" fontId="5" fillId="0" borderId="14" xfId="0" applyFont="1" applyBorder="1" applyAlignment="1">
      <alignment horizontal="center" vertical="center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5" fillId="0" borderId="37" xfId="0" applyFont="1" applyBorder="1" applyAlignment="1">
      <alignment horizontal="center" vertical="center"/>
    </xf>
    <xf numFmtId="3" fontId="5" fillId="20" borderId="1" xfId="0" applyNumberFormat="1" applyFont="1" applyFill="1" applyBorder="1" applyAlignment="1" applyProtection="1">
      <alignment vertical="center"/>
      <protection locked="0"/>
    </xf>
    <xf numFmtId="0" fontId="15" fillId="1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1" borderId="20" xfId="0" applyFont="1" applyFill="1" applyBorder="1" applyAlignment="1">
      <alignment horizontal="left" vertical="center"/>
    </xf>
    <xf numFmtId="0" fontId="5" fillId="21" borderId="13" xfId="0" applyFont="1" applyFill="1" applyBorder="1" applyAlignment="1">
      <alignment horizontal="left" vertical="center"/>
    </xf>
    <xf numFmtId="0" fontId="5" fillId="21" borderId="13" xfId="0" applyFont="1" applyFill="1" applyBorder="1" applyAlignment="1">
      <alignment horizontal="left" vertical="center" wrapText="1"/>
    </xf>
    <xf numFmtId="0" fontId="18" fillId="0" borderId="0" xfId="0" applyFont="1"/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6" fillId="20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6" fillId="22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1" fontId="5" fillId="22" borderId="3" xfId="0" applyNumberFormat="1" applyFont="1" applyFill="1" applyBorder="1" applyAlignment="1">
      <alignment horizontal="center" vertical="center"/>
    </xf>
    <xf numFmtId="3" fontId="0" fillId="22" borderId="1" xfId="0" applyNumberFormat="1" applyFill="1" applyBorder="1" applyAlignment="1">
      <alignment horizontal="center" vertical="center" wrapText="1"/>
    </xf>
    <xf numFmtId="1" fontId="5" fillId="22" borderId="6" xfId="0" applyNumberFormat="1" applyFont="1" applyFill="1" applyBorder="1" applyAlignment="1">
      <alignment horizontal="center"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22" borderId="4" xfId="0" applyFont="1" applyFill="1" applyBorder="1" applyAlignment="1" applyProtection="1">
      <alignment vertical="center"/>
    </xf>
    <xf numFmtId="0" fontId="3" fillId="22" borderId="1" xfId="0" applyFont="1" applyFill="1" applyBorder="1" applyAlignment="1" applyProtection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" fontId="0" fillId="0" borderId="59" xfId="0" applyNumberFormat="1" applyBorder="1" applyAlignment="1">
      <alignment horizontal="center" vertical="center" wrapText="1"/>
    </xf>
    <xf numFmtId="2" fontId="6" fillId="20" borderId="5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2" fontId="6" fillId="20" borderId="0" xfId="0" applyNumberFormat="1" applyFont="1" applyFill="1" applyBorder="1" applyAlignment="1">
      <alignment horizontal="center" vertical="center" wrapText="1"/>
    </xf>
    <xf numFmtId="1" fontId="5" fillId="22" borderId="1" xfId="0" applyNumberFormat="1" applyFont="1" applyFill="1" applyBorder="1" applyAlignment="1" applyProtection="1">
      <alignment horizontal="center" vertical="center"/>
      <protection locked="0"/>
    </xf>
    <xf numFmtId="1" fontId="5" fillId="22" borderId="13" xfId="0" applyNumberFormat="1" applyFont="1" applyFill="1" applyBorder="1" applyAlignment="1" applyProtection="1">
      <alignment horizontal="center" vertical="center"/>
      <protection locked="0"/>
    </xf>
    <xf numFmtId="0" fontId="14" fillId="4" borderId="35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14" borderId="1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5" fillId="0" borderId="57" xfId="0" applyFont="1" applyBorder="1" applyAlignment="1" applyProtection="1">
      <alignment horizontal="center" vertical="center"/>
      <protection locked="0"/>
    </xf>
    <xf numFmtId="3" fontId="5" fillId="20" borderId="57" xfId="0" applyNumberFormat="1" applyFont="1" applyFill="1" applyBorder="1" applyAlignment="1" applyProtection="1">
      <alignment vertical="center"/>
      <protection locked="0"/>
    </xf>
    <xf numFmtId="3" fontId="5" fillId="20" borderId="55" xfId="0" applyNumberFormat="1" applyFont="1" applyFill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0" fillId="0" borderId="0" xfId="0" quotePrefix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3" fontId="0" fillId="22" borderId="55" xfId="0" applyNumberFormat="1" applyFill="1" applyBorder="1" applyAlignment="1">
      <alignment horizontal="center" vertical="center" wrapText="1"/>
    </xf>
    <xf numFmtId="3" fontId="0" fillId="22" borderId="57" xfId="0" applyNumberFormat="1" applyFill="1" applyBorder="1" applyAlignment="1">
      <alignment horizontal="center" vertical="center" wrapText="1"/>
    </xf>
    <xf numFmtId="3" fontId="3" fillId="22" borderId="54" xfId="0" applyNumberFormat="1" applyFont="1" applyFill="1" applyBorder="1" applyAlignment="1">
      <alignment horizontal="center" vertical="center"/>
    </xf>
    <xf numFmtId="3" fontId="3" fillId="22" borderId="7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 wrapText="1"/>
    </xf>
    <xf numFmtId="0" fontId="5" fillId="24" borderId="50" xfId="0" applyFont="1" applyFill="1" applyBorder="1" applyAlignment="1">
      <alignment horizontal="center" vertical="center"/>
    </xf>
    <xf numFmtId="0" fontId="5" fillId="24" borderId="47" xfId="0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 horizontal="center" vertical="center"/>
    </xf>
    <xf numFmtId="3" fontId="5" fillId="24" borderId="46" xfId="0" applyNumberFormat="1" applyFont="1" applyFill="1" applyBorder="1" applyAlignment="1" applyProtection="1">
      <alignment vertical="center"/>
      <protection locked="0"/>
    </xf>
    <xf numFmtId="0" fontId="5" fillId="24" borderId="42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3" fontId="5" fillId="24" borderId="17" xfId="0" applyNumberFormat="1" applyFont="1" applyFill="1" applyBorder="1" applyAlignment="1" applyProtection="1">
      <alignment vertical="center"/>
      <protection locked="0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3" fontId="5" fillId="24" borderId="41" xfId="0" applyNumberFormat="1" applyFont="1" applyFill="1" applyBorder="1" applyAlignment="1" applyProtection="1">
      <alignment vertical="center"/>
      <protection locked="0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42" xfId="0" applyFont="1" applyFill="1" applyBorder="1" applyAlignment="1" applyProtection="1">
      <alignment horizontal="center" vertical="center"/>
      <protection locked="0"/>
    </xf>
    <xf numFmtId="0" fontId="5" fillId="24" borderId="56" xfId="0" applyFont="1" applyFill="1" applyBorder="1" applyAlignment="1" applyProtection="1">
      <alignment horizontal="center" vertical="center"/>
      <protection locked="0"/>
    </xf>
    <xf numFmtId="3" fontId="0" fillId="24" borderId="21" xfId="0" applyNumberFormat="1" applyFill="1" applyBorder="1" applyAlignment="1">
      <alignment horizontal="center" vertical="center" wrapText="1"/>
    </xf>
    <xf numFmtId="3" fontId="0" fillId="24" borderId="17" xfId="0" applyNumberFormat="1" applyFill="1" applyBorder="1" applyAlignment="1">
      <alignment horizontal="center" vertical="center" wrapText="1"/>
    </xf>
    <xf numFmtId="2" fontId="6" fillId="24" borderId="11" xfId="0" applyNumberFormat="1" applyFont="1" applyFill="1" applyBorder="1" applyAlignment="1">
      <alignment horizontal="center" vertical="center"/>
    </xf>
    <xf numFmtId="1" fontId="5" fillId="24" borderId="21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 horizontal="center" vertical="center"/>
      <protection locked="0"/>
    </xf>
    <xf numFmtId="1" fontId="5" fillId="24" borderId="11" xfId="0" applyNumberFormat="1" applyFont="1" applyFill="1" applyBorder="1" applyAlignment="1">
      <alignment horizontal="center" vertical="center"/>
    </xf>
    <xf numFmtId="1" fontId="5" fillId="24" borderId="11" xfId="0" applyNumberFormat="1" applyFont="1" applyFill="1" applyBorder="1" applyAlignment="1" applyProtection="1">
      <alignment horizontal="center" vertical="center"/>
      <protection locked="0"/>
    </xf>
    <xf numFmtId="1" fontId="5" fillId="24" borderId="46" xfId="0" applyNumberFormat="1" applyFont="1" applyFill="1" applyBorder="1" applyAlignment="1" applyProtection="1">
      <alignment horizontal="right" vertical="center"/>
      <protection locked="0"/>
    </xf>
    <xf numFmtId="1" fontId="0" fillId="24" borderId="41" xfId="0" applyNumberFormat="1" applyFill="1" applyBorder="1"/>
    <xf numFmtId="3" fontId="0" fillId="24" borderId="17" xfId="0" applyNumberFormat="1" applyFill="1" applyBorder="1" applyAlignment="1" applyProtection="1">
      <alignment vertical="center"/>
      <protection locked="0"/>
    </xf>
    <xf numFmtId="3" fontId="0" fillId="24" borderId="56" xfId="0" applyNumberFormat="1" applyFill="1" applyBorder="1" applyAlignment="1" applyProtection="1">
      <alignment vertical="center"/>
      <protection locked="0"/>
    </xf>
    <xf numFmtId="0" fontId="0" fillId="24" borderId="21" xfId="0" applyFill="1" applyBorder="1" applyAlignment="1" applyProtection="1">
      <alignment vertical="center"/>
      <protection locked="0"/>
    </xf>
    <xf numFmtId="0" fontId="0" fillId="24" borderId="17" xfId="0" applyFill="1" applyBorder="1" applyAlignment="1" applyProtection="1">
      <alignment vertical="center"/>
      <protection locked="0"/>
    </xf>
    <xf numFmtId="0" fontId="3" fillId="24" borderId="18" xfId="0" applyFont="1" applyFill="1" applyBorder="1" applyAlignment="1" applyProtection="1">
      <alignment vertical="center"/>
    </xf>
    <xf numFmtId="0" fontId="0" fillId="24" borderId="18" xfId="0" applyFill="1" applyBorder="1" applyAlignment="1" applyProtection="1">
      <alignment vertical="center"/>
      <protection locked="0"/>
    </xf>
    <xf numFmtId="1" fontId="5" fillId="2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0" borderId="57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2" fillId="17" borderId="41" xfId="0" applyFont="1" applyFill="1" applyBorder="1" applyAlignment="1">
      <alignment horizontal="center" vertical="center"/>
    </xf>
    <xf numFmtId="0" fontId="4" fillId="11" borderId="51" xfId="0" applyFont="1" applyFill="1" applyBorder="1" applyAlignment="1">
      <alignment horizont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39" xfId="0" applyNumberFormat="1" applyFont="1" applyBorder="1" applyAlignment="1" applyProtection="1">
      <alignment horizontal="center" vertical="center"/>
      <protection locked="0"/>
    </xf>
    <xf numFmtId="38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37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39" xfId="0" applyNumberFormat="1" applyFont="1" applyBorder="1" applyAlignment="1" applyProtection="1">
      <alignment horizontal="center" vertical="center"/>
      <protection locked="0"/>
    </xf>
    <xf numFmtId="3" fontId="5" fillId="0" borderId="48" xfId="0" applyNumberFormat="1" applyFont="1" applyBorder="1" applyAlignment="1" applyProtection="1">
      <alignment horizontal="center" vertical="center"/>
      <protection locked="0"/>
    </xf>
    <xf numFmtId="3" fontId="5" fillId="0" borderId="37" xfId="0" applyNumberFormat="1" applyFont="1" applyBorder="1" applyAlignment="1" applyProtection="1">
      <alignment horizontal="center" vertical="center"/>
      <protection locked="0"/>
    </xf>
    <xf numFmtId="3" fontId="5" fillId="0" borderId="40" xfId="0" applyNumberFormat="1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0" fillId="0" borderId="2" xfId="0" applyNumberFormat="1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" fontId="5" fillId="22" borderId="57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0" fontId="5" fillId="14" borderId="13" xfId="0" applyFont="1" applyFill="1" applyBorder="1" applyAlignment="1" applyProtection="1">
      <alignment vertical="center" wrapText="1"/>
      <protection locked="0"/>
    </xf>
    <xf numFmtId="1" fontId="5" fillId="22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 vertical="center"/>
    </xf>
    <xf numFmtId="3" fontId="0" fillId="25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25" borderId="0" xfId="0" applyFill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/>
    </xf>
    <xf numFmtId="0" fontId="0" fillId="3" borderId="0" xfId="0" applyFill="1"/>
    <xf numFmtId="3" fontId="20" fillId="3" borderId="0" xfId="0" applyNumberFormat="1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6" borderId="0" xfId="0" applyFill="1" applyAlignment="1">
      <alignment horizontal="center" vertical="center" wrapText="1"/>
    </xf>
    <xf numFmtId="2" fontId="0" fillId="26" borderId="0" xfId="0" applyNumberForma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7" fillId="26" borderId="0" xfId="0" applyFont="1" applyFill="1" applyAlignment="1">
      <alignment horizontal="center" vertical="center" wrapText="1"/>
    </xf>
    <xf numFmtId="3" fontId="0" fillId="3" borderId="0" xfId="0" applyNumberFormat="1" applyFill="1"/>
    <xf numFmtId="0" fontId="0" fillId="0" borderId="0" xfId="0" applyAlignment="1">
      <alignment horizontal="center" vertical="center"/>
    </xf>
    <xf numFmtId="3" fontId="0" fillId="24" borderId="18" xfId="0" applyNumberFormat="1" applyFill="1" applyBorder="1" applyAlignment="1" applyProtection="1">
      <alignment horizontal="center" vertical="center"/>
      <protection locked="0"/>
    </xf>
    <xf numFmtId="38" fontId="0" fillId="22" borderId="2" xfId="0" applyNumberFormat="1" applyFill="1" applyBorder="1" applyAlignment="1" applyProtection="1">
      <alignment horizontal="center" vertical="center"/>
      <protection locked="0"/>
    </xf>
    <xf numFmtId="0" fontId="22" fillId="27" borderId="68" xfId="0" applyFont="1" applyFill="1" applyBorder="1" applyAlignment="1">
      <alignment horizontal="center" vertical="center" wrapText="1"/>
    </xf>
    <xf numFmtId="0" fontId="22" fillId="27" borderId="69" xfId="0" applyFont="1" applyFill="1" applyBorder="1" applyAlignment="1">
      <alignment horizontal="center" vertical="center" wrapText="1"/>
    </xf>
    <xf numFmtId="0" fontId="21" fillId="27" borderId="70" xfId="0" applyFont="1" applyFill="1" applyBorder="1" applyAlignment="1">
      <alignment horizontal="center" vertical="center" wrapText="1"/>
    </xf>
    <xf numFmtId="0" fontId="21" fillId="27" borderId="71" xfId="0" applyFont="1" applyFill="1" applyBorder="1" applyAlignment="1">
      <alignment horizontal="center" vertical="center" wrapText="1"/>
    </xf>
    <xf numFmtId="0" fontId="0" fillId="14" borderId="6" xfId="0" applyFill="1" applyBorder="1" applyAlignment="1" applyProtection="1">
      <alignment horizontal="center" vertical="center" wrapText="1"/>
    </xf>
    <xf numFmtId="0" fontId="0" fillId="28" borderId="0" xfId="0" applyFill="1" applyProtection="1"/>
    <xf numFmtId="0" fontId="0" fillId="0" borderId="0" xfId="0" applyFill="1" applyProtection="1"/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7" fillId="15" borderId="4" xfId="0" applyFont="1" applyFill="1" applyBorder="1" applyAlignment="1">
      <alignment horizontal="center" vertical="center" wrapText="1"/>
    </xf>
    <xf numFmtId="0" fontId="17" fillId="15" borderId="5" xfId="0" applyFont="1" applyFill="1" applyBorder="1" applyAlignment="1">
      <alignment horizontal="center" vertical="center" wrapText="1"/>
    </xf>
    <xf numFmtId="0" fontId="17" fillId="23" borderId="19" xfId="0" applyFont="1" applyFill="1" applyBorder="1" applyAlignment="1">
      <alignment horizontal="center" vertical="center" wrapText="1"/>
    </xf>
    <xf numFmtId="0" fontId="17" fillId="23" borderId="12" xfId="0" applyFont="1" applyFill="1" applyBorder="1" applyAlignment="1">
      <alignment horizontal="center" vertical="center" wrapText="1"/>
    </xf>
    <xf numFmtId="0" fontId="17" fillId="23" borderId="59" xfId="0" applyFont="1" applyFill="1" applyBorder="1" applyAlignment="1">
      <alignment horizontal="center" vertical="center" wrapText="1"/>
    </xf>
    <xf numFmtId="0" fontId="17" fillId="23" borderId="16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12" borderId="58" xfId="0" applyFont="1" applyFill="1" applyBorder="1" applyAlignment="1">
      <alignment horizontal="center" vertical="center" wrapText="1"/>
    </xf>
    <xf numFmtId="0" fontId="17" fillId="12" borderId="62" xfId="0" applyFont="1" applyFill="1" applyBorder="1" applyAlignment="1">
      <alignment horizontal="center" vertical="center" wrapText="1"/>
    </xf>
    <xf numFmtId="0" fontId="17" fillId="12" borderId="16" xfId="0" applyFont="1" applyFill="1" applyBorder="1" applyAlignment="1">
      <alignment horizontal="center" vertical="center" wrapText="1"/>
    </xf>
    <xf numFmtId="0" fontId="19" fillId="18" borderId="19" xfId="0" applyFont="1" applyFill="1" applyBorder="1" applyAlignment="1">
      <alignment horizontal="center" vertical="center"/>
    </xf>
    <xf numFmtId="0" fontId="19" fillId="18" borderId="59" xfId="0" applyFont="1" applyFill="1" applyBorder="1" applyAlignment="1">
      <alignment horizontal="center" vertical="center"/>
    </xf>
    <xf numFmtId="0" fontId="19" fillId="18" borderId="61" xfId="0" applyFont="1" applyFill="1" applyBorder="1" applyAlignment="1">
      <alignment horizontal="center" vertical="center"/>
    </xf>
    <xf numFmtId="0" fontId="17" fillId="18" borderId="12" xfId="0" applyFont="1" applyFill="1" applyBorder="1" applyAlignment="1">
      <alignment horizontal="center" vertical="center"/>
    </xf>
    <xf numFmtId="0" fontId="17" fillId="15" borderId="19" xfId="0" applyFont="1" applyFill="1" applyBorder="1" applyAlignment="1">
      <alignment horizontal="center" vertical="center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59" xfId="0" applyFont="1" applyFill="1" applyBorder="1" applyAlignment="1">
      <alignment horizontal="center" vertical="center" wrapText="1"/>
    </xf>
    <xf numFmtId="0" fontId="17" fillId="15" borderId="58" xfId="0" applyFont="1" applyFill="1" applyBorder="1" applyAlignment="1">
      <alignment horizontal="center" vertical="center"/>
    </xf>
    <xf numFmtId="0" fontId="17" fillId="15" borderId="16" xfId="0" applyFont="1" applyFill="1" applyBorder="1" applyAlignment="1">
      <alignment horizontal="center" vertical="center"/>
    </xf>
    <xf numFmtId="0" fontId="17" fillId="23" borderId="20" xfId="0" applyFont="1" applyFill="1" applyBorder="1" applyAlignment="1">
      <alignment horizontal="center" vertical="center" wrapText="1"/>
    </xf>
    <xf numFmtId="0" fontId="17" fillId="23" borderId="13" xfId="0" applyFont="1" applyFill="1" applyBorder="1" applyAlignment="1">
      <alignment horizontal="center" vertical="center" wrapText="1"/>
    </xf>
    <xf numFmtId="0" fontId="17" fillId="23" borderId="50" xfId="0" applyFont="1" applyFill="1" applyBorder="1" applyAlignment="1">
      <alignment horizontal="center" vertical="center" wrapText="1"/>
    </xf>
    <xf numFmtId="0" fontId="19" fillId="2" borderId="63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64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textRotation="90" wrapText="1"/>
    </xf>
    <xf numFmtId="0" fontId="17" fillId="2" borderId="38" xfId="0" applyFont="1" applyFill="1" applyBorder="1" applyAlignment="1">
      <alignment horizontal="center" vertical="center" textRotation="90" wrapText="1"/>
    </xf>
    <xf numFmtId="0" fontId="17" fillId="6" borderId="2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9" fillId="6" borderId="50" xfId="0" applyFont="1" applyFill="1" applyBorder="1" applyAlignment="1">
      <alignment horizontal="center" vertical="center" wrapText="1"/>
    </xf>
    <xf numFmtId="0" fontId="17" fillId="12" borderId="20" xfId="0" applyFont="1" applyFill="1" applyBorder="1" applyAlignment="1">
      <alignment horizontal="center" vertical="center" wrapText="1"/>
    </xf>
    <xf numFmtId="0" fontId="17" fillId="12" borderId="38" xfId="0" applyFont="1" applyFill="1" applyBorder="1" applyAlignment="1">
      <alignment horizontal="center" vertical="center" wrapText="1"/>
    </xf>
    <xf numFmtId="0" fontId="17" fillId="12" borderId="36" xfId="0" applyFont="1" applyFill="1" applyBorder="1" applyAlignment="1">
      <alignment horizontal="center" vertical="center" wrapText="1"/>
    </xf>
    <xf numFmtId="0" fontId="17" fillId="12" borderId="50" xfId="0" applyFont="1" applyFill="1" applyBorder="1" applyAlignment="1">
      <alignment horizontal="center" vertical="center" wrapText="1"/>
    </xf>
    <xf numFmtId="0" fontId="19" fillId="18" borderId="20" xfId="0" applyFont="1" applyFill="1" applyBorder="1" applyAlignment="1">
      <alignment horizontal="center" vertical="center"/>
    </xf>
    <xf numFmtId="0" fontId="17" fillId="18" borderId="59" xfId="0" applyFont="1" applyFill="1" applyBorder="1" applyAlignment="1">
      <alignment horizontal="right" vertical="center"/>
    </xf>
    <xf numFmtId="0" fontId="17" fillId="18" borderId="59" xfId="0" applyFont="1" applyFill="1" applyBorder="1" applyAlignment="1">
      <alignment horizontal="center" vertical="center"/>
    </xf>
    <xf numFmtId="0" fontId="17" fillId="18" borderId="58" xfId="0" applyFont="1" applyFill="1" applyBorder="1" applyAlignment="1">
      <alignment horizontal="center" vertical="center"/>
    </xf>
    <xf numFmtId="0" fontId="17" fillId="15" borderId="20" xfId="0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/>
    </xf>
    <xf numFmtId="0" fontId="17" fillId="15" borderId="38" xfId="0" applyFont="1" applyFill="1" applyBorder="1" applyAlignment="1">
      <alignment horizontal="center" vertical="center"/>
    </xf>
    <xf numFmtId="0" fontId="17" fillId="15" borderId="50" xfId="0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horizontal="right" vertical="center"/>
    </xf>
    <xf numFmtId="0" fontId="17" fillId="18" borderId="2" xfId="0" applyFont="1" applyFill="1" applyBorder="1" applyAlignment="1">
      <alignment horizontal="right" vertical="center"/>
    </xf>
    <xf numFmtId="0" fontId="17" fillId="18" borderId="2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horizontal="center" vertical="center"/>
    </xf>
    <xf numFmtId="0" fontId="17" fillId="2" borderId="64" xfId="0" applyFont="1" applyFill="1" applyBorder="1" applyAlignment="1">
      <alignment horizontal="center" vertical="center" textRotation="90" wrapText="1"/>
    </xf>
    <xf numFmtId="164" fontId="17" fillId="22" borderId="1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7" fillId="20" borderId="40" xfId="0" applyFont="1" applyFill="1" applyBorder="1" applyAlignment="1">
      <alignment horizontal="center" vertical="center" wrapText="1"/>
    </xf>
    <xf numFmtId="0" fontId="17" fillId="20" borderId="59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164" fontId="17" fillId="22" borderId="59" xfId="0" applyNumberFormat="1" applyFont="1" applyFill="1" applyBorder="1" applyAlignment="1">
      <alignment horizontal="center" vertical="center"/>
    </xf>
    <xf numFmtId="0" fontId="19" fillId="18" borderId="50" xfId="0" applyFont="1" applyFill="1" applyBorder="1" applyAlignment="1">
      <alignment horizontal="center" vertical="center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64" xfId="0" applyNumberFormat="1" applyBorder="1" applyAlignment="1" applyProtection="1">
      <alignment horizontal="center" vertical="center"/>
      <protection locked="0"/>
    </xf>
    <xf numFmtId="0" fontId="7" fillId="14" borderId="0" xfId="0" applyFont="1" applyFill="1" applyBorder="1" applyAlignment="1" applyProtection="1">
      <alignment vertical="top"/>
    </xf>
    <xf numFmtId="0" fontId="8" fillId="14" borderId="0" xfId="0" applyFont="1" applyFill="1" applyBorder="1" applyAlignment="1" applyProtection="1">
      <alignment vertical="top"/>
    </xf>
    <xf numFmtId="0" fontId="9" fillId="14" borderId="0" xfId="0" applyFont="1" applyFill="1" applyBorder="1" applyProtection="1"/>
    <xf numFmtId="0" fontId="0" fillId="14" borderId="0" xfId="0" applyFill="1" applyBorder="1" applyProtection="1"/>
    <xf numFmtId="0" fontId="0" fillId="28" borderId="0" xfId="0" applyFill="1" applyBorder="1" applyProtection="1"/>
    <xf numFmtId="0" fontId="0" fillId="0" borderId="0" xfId="0" applyAlignment="1">
      <alignment horizontal="center" vertical="center"/>
    </xf>
    <xf numFmtId="2" fontId="19" fillId="3" borderId="43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 applyProtection="1">
      <alignment horizontal="center" vertical="center"/>
      <protection locked="0"/>
    </xf>
    <xf numFmtId="38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Protection="1"/>
    <xf numFmtId="0" fontId="25" fillId="0" borderId="1" xfId="0" applyFont="1" applyBorder="1"/>
    <xf numFmtId="0" fontId="5" fillId="24" borderId="72" xfId="0" applyFont="1" applyFill="1" applyBorder="1" applyAlignment="1">
      <alignment horizontal="center" vertical="center"/>
    </xf>
    <xf numFmtId="17" fontId="21" fillId="27" borderId="71" xfId="0" applyNumberFormat="1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3" fontId="25" fillId="0" borderId="1" xfId="0" applyNumberFormat="1" applyFont="1" applyBorder="1" applyAlignment="1">
      <alignment horizontal="center" vertical="center"/>
    </xf>
    <xf numFmtId="15" fontId="21" fillId="27" borderId="71" xfId="0" applyNumberFormat="1" applyFont="1" applyFill="1" applyBorder="1" applyAlignment="1">
      <alignment horizontal="center" vertical="center" wrapText="1"/>
    </xf>
    <xf numFmtId="0" fontId="24" fillId="10" borderId="32" xfId="0" applyFont="1" applyFill="1" applyBorder="1" applyAlignment="1">
      <alignment horizontal="center" vertical="center"/>
    </xf>
    <xf numFmtId="0" fontId="24" fillId="10" borderId="48" xfId="0" applyFont="1" applyFill="1" applyBorder="1" applyAlignment="1">
      <alignment horizontal="center" vertical="center"/>
    </xf>
    <xf numFmtId="0" fontId="24" fillId="10" borderId="34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24" fillId="9" borderId="32" xfId="0" applyFont="1" applyFill="1" applyBorder="1" applyAlignment="1">
      <alignment horizontal="center" vertical="center" wrapText="1"/>
    </xf>
    <xf numFmtId="0" fontId="24" fillId="9" borderId="48" xfId="0" applyFont="1" applyFill="1" applyBorder="1" applyAlignment="1">
      <alignment horizontal="center" vertical="center" wrapText="1"/>
    </xf>
    <xf numFmtId="0" fontId="24" fillId="9" borderId="34" xfId="0" applyFont="1" applyFill="1" applyBorder="1" applyAlignment="1">
      <alignment horizontal="center" vertical="center" wrapText="1"/>
    </xf>
    <xf numFmtId="0" fontId="17" fillId="4" borderId="59" xfId="0" applyFont="1" applyFill="1" applyBorder="1" applyAlignment="1">
      <alignment horizontal="center" vertical="center" textRotation="90" wrapText="1"/>
    </xf>
    <xf numFmtId="0" fontId="17" fillId="4" borderId="13" xfId="0" applyFont="1" applyFill="1" applyBorder="1" applyAlignment="1">
      <alignment horizontal="center" vertical="center" textRotation="90" wrapText="1"/>
    </xf>
    <xf numFmtId="0" fontId="17" fillId="2" borderId="60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24" fillId="16" borderId="32" xfId="0" applyFont="1" applyFill="1" applyBorder="1" applyAlignment="1">
      <alignment horizontal="center" vertical="center"/>
    </xf>
    <xf numFmtId="0" fontId="24" fillId="16" borderId="48" xfId="0" applyFont="1" applyFill="1" applyBorder="1" applyAlignment="1">
      <alignment horizontal="center" vertical="center"/>
    </xf>
    <xf numFmtId="0" fontId="24" fillId="16" borderId="34" xfId="0" applyFont="1" applyFill="1" applyBorder="1" applyAlignment="1">
      <alignment horizontal="center" vertical="center"/>
    </xf>
    <xf numFmtId="0" fontId="24" fillId="7" borderId="32" xfId="0" applyFont="1" applyFill="1" applyBorder="1" applyAlignment="1">
      <alignment horizontal="center" vertical="center" wrapText="1"/>
    </xf>
    <xf numFmtId="0" fontId="24" fillId="7" borderId="48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18" borderId="16" xfId="0" applyFont="1" applyFill="1" applyBorder="1" applyAlignment="1">
      <alignment horizontal="center" vertical="center" wrapText="1"/>
    </xf>
    <xf numFmtId="0" fontId="17" fillId="18" borderId="50" xfId="0" applyFont="1" applyFill="1" applyBorder="1" applyAlignment="1">
      <alignment horizontal="center" vertical="center" wrapText="1"/>
    </xf>
    <xf numFmtId="0" fontId="23" fillId="23" borderId="32" xfId="0" applyFont="1" applyFill="1" applyBorder="1" applyAlignment="1">
      <alignment horizontal="center" vertical="center" wrapText="1"/>
    </xf>
    <xf numFmtId="0" fontId="24" fillId="23" borderId="48" xfId="0" applyFont="1" applyFill="1" applyBorder="1" applyAlignment="1">
      <alignment horizontal="center" vertical="center" wrapText="1"/>
    </xf>
    <xf numFmtId="0" fontId="24" fillId="23" borderId="34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 textRotation="90" wrapText="1"/>
    </xf>
    <xf numFmtId="0" fontId="17" fillId="4" borderId="38" xfId="0" applyFont="1" applyFill="1" applyBorder="1" applyAlignment="1">
      <alignment horizontal="center" vertical="center" textRotation="90" wrapText="1"/>
    </xf>
    <xf numFmtId="0" fontId="19" fillId="2" borderId="60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59" xfId="0" applyFont="1" applyFill="1" applyBorder="1" applyAlignment="1">
      <alignment horizontal="center" vertical="center" textRotation="90" wrapText="1"/>
    </xf>
    <xf numFmtId="0" fontId="24" fillId="5" borderId="32" xfId="0" applyFont="1" applyFill="1" applyBorder="1" applyAlignment="1">
      <alignment horizontal="center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59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textRotation="90" wrapText="1"/>
    </xf>
    <xf numFmtId="0" fontId="17" fillId="4" borderId="50" xfId="0" applyFont="1" applyFill="1" applyBorder="1" applyAlignment="1">
      <alignment horizontal="center" vertical="center" textRotation="90" wrapText="1"/>
    </xf>
    <xf numFmtId="0" fontId="17" fillId="22" borderId="61" xfId="0" applyFont="1" applyFill="1" applyBorder="1" applyAlignment="1">
      <alignment horizontal="center" vertical="center" wrapText="1"/>
    </xf>
    <xf numFmtId="0" fontId="17" fillId="22" borderId="0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/>
    </xf>
    <xf numFmtId="0" fontId="11" fillId="4" borderId="67" xfId="0" applyFont="1" applyFill="1" applyBorder="1" applyAlignment="1">
      <alignment horizontal="center" vertical="center"/>
    </xf>
    <xf numFmtId="0" fontId="11" fillId="4" borderId="66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textRotation="90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65" xfId="0" applyFont="1" applyFill="1" applyBorder="1" applyAlignment="1">
      <alignment horizontal="center" vertical="center" wrapText="1"/>
    </xf>
    <xf numFmtId="0" fontId="14" fillId="4" borderId="67" xfId="0" applyFont="1" applyFill="1" applyBorder="1" applyAlignment="1">
      <alignment horizontal="center" vertical="center" wrapText="1"/>
    </xf>
    <xf numFmtId="0" fontId="14" fillId="4" borderId="66" xfId="0" applyFont="1" applyFill="1" applyBorder="1" applyAlignment="1">
      <alignment horizontal="center" vertical="center" wrapText="1"/>
    </xf>
    <xf numFmtId="0" fontId="14" fillId="4" borderId="65" xfId="0" applyFont="1" applyFill="1" applyBorder="1" applyAlignment="1">
      <alignment horizontal="center" vertical="center"/>
    </xf>
    <xf numFmtId="0" fontId="14" fillId="4" borderId="67" xfId="0" applyFont="1" applyFill="1" applyBorder="1" applyAlignment="1">
      <alignment horizontal="center" vertical="center"/>
    </xf>
    <xf numFmtId="0" fontId="14" fillId="4" borderId="66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0" fontId="13" fillId="4" borderId="6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11" borderId="51" xfId="0" applyFont="1" applyFill="1" applyBorder="1" applyAlignment="1">
      <alignment horizontal="center" wrapText="1"/>
    </xf>
    <xf numFmtId="0" fontId="4" fillId="11" borderId="5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2" fillId="10" borderId="32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  <colors>
    <mruColors>
      <color rgb="FF9A04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2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37956793862299E-2"/>
          <c:y val="2.2408113338311785E-2"/>
          <c:w val="0.8859840212281157"/>
          <c:h val="0.75067236867706211"/>
        </c:manualLayout>
      </c:layout>
      <c:barChart>
        <c:barDir val="col"/>
        <c:grouping val="stacked"/>
        <c:varyColors val="0"/>
        <c:ser>
          <c:idx val="19"/>
          <c:order val="9"/>
          <c:tx>
            <c:strRef>
              <c:f>'Detail Sheet'!$AT$5</c:f>
              <c:strCache>
                <c:ptCount val="1"/>
                <c:pt idx="0">
                  <c:v>Cultural</c:v>
                </c:pt>
              </c:strCache>
            </c:strRef>
          </c:tx>
          <c:invertIfNegative val="0"/>
          <c:cat>
            <c:numRef>
              <c:f>'Detail Sheet'!$C$12:$C$22</c:f>
              <c:numCache>
                <c:formatCode>General</c:formatCode>
                <c:ptCount val="11"/>
              </c:numCache>
            </c:numRef>
          </c:cat>
          <c:val>
            <c:numRef>
              <c:f>'Detail Sheet'!$AT$12:$AT$22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0"/>
          <c:tx>
            <c:strRef>
              <c:f>'Detail Sheet'!$AK$5</c:f>
              <c:strCache>
                <c:ptCount val="1"/>
                <c:pt idx="0">
                  <c:v>Maintain Essential LOS</c:v>
                </c:pt>
              </c:strCache>
            </c:strRef>
          </c:tx>
          <c:invertIfNegative val="0"/>
          <c:cat>
            <c:numRef>
              <c:f>'Detail Sheet'!$C$12:$C$22</c:f>
              <c:numCache>
                <c:formatCode>General</c:formatCode>
                <c:ptCount val="11"/>
              </c:numCache>
            </c:numRef>
          </c:cat>
          <c:val>
            <c:numRef>
              <c:f>'Detail Sheet'!$AK$12:$AK$22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'Detail Sheet'!$AL$5</c:f>
              <c:strCache>
                <c:ptCount val="1"/>
                <c:pt idx="0">
                  <c:v>Maintain Quality LOS</c:v>
                </c:pt>
              </c:strCache>
            </c:strRef>
          </c:tx>
          <c:invertIfNegative val="0"/>
          <c:cat>
            <c:numRef>
              <c:f>'Detail Sheet'!$C$12:$C$22</c:f>
              <c:numCache>
                <c:formatCode>General</c:formatCode>
                <c:ptCount val="11"/>
              </c:numCache>
            </c:numRef>
          </c:cat>
          <c:val>
            <c:numRef>
              <c:f>'Detail Sheet'!$AL$12:$AL$22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'Detail Sheet'!$AM$5</c:f>
              <c:strCache>
                <c:ptCount val="1"/>
                <c:pt idx="0">
                  <c:v>Maintain Image LOS</c:v>
                </c:pt>
              </c:strCache>
            </c:strRef>
          </c:tx>
          <c:invertIfNegative val="0"/>
          <c:cat>
            <c:numRef>
              <c:f>'Detail Sheet'!$C$12:$C$22</c:f>
              <c:numCache>
                <c:formatCode>General</c:formatCode>
                <c:ptCount val="11"/>
              </c:numCache>
            </c:numRef>
          </c:cat>
          <c:val>
            <c:numRef>
              <c:f>'Detail Sheet'!$AM$12:$AM$22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'Detail Sheet'!$AN$5</c:f>
              <c:strCache>
                <c:ptCount val="1"/>
                <c:pt idx="0">
                  <c:v>Enhance Quality LOS</c:v>
                </c:pt>
              </c:strCache>
            </c:strRef>
          </c:tx>
          <c:invertIfNegative val="0"/>
          <c:cat>
            <c:numRef>
              <c:f>'Detail Sheet'!$C$12:$C$22</c:f>
              <c:numCache>
                <c:formatCode>General</c:formatCode>
                <c:ptCount val="11"/>
              </c:numCache>
            </c:numRef>
          </c:cat>
          <c:val>
            <c:numRef>
              <c:f>'Detail Sheet'!$AN$12:$AN$22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'Detail Sheet'!$AO$5</c:f>
              <c:strCache>
                <c:ptCount val="1"/>
                <c:pt idx="0">
                  <c:v>Enhance Image LOS</c:v>
                </c:pt>
              </c:strCache>
            </c:strRef>
          </c:tx>
          <c:invertIfNegative val="0"/>
          <c:cat>
            <c:numRef>
              <c:f>'Detail Sheet'!$C$12:$C$22</c:f>
              <c:numCache>
                <c:formatCode>General</c:formatCode>
                <c:ptCount val="11"/>
              </c:numCache>
            </c:numRef>
          </c:cat>
          <c:val>
            <c:numRef>
              <c:f>'Detail Sheet'!$AO$12:$AO$22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5"/>
          <c:tx>
            <c:strRef>
              <c:f>'Detail Sheet'!$AP$5</c:f>
              <c:strCache>
                <c:ptCount val="1"/>
                <c:pt idx="0">
                  <c:v>Comply with New Legislation</c:v>
                </c:pt>
              </c:strCache>
            </c:strRef>
          </c:tx>
          <c:invertIfNegative val="0"/>
          <c:cat>
            <c:numRef>
              <c:f>'Detail Sheet'!$C$12:$C$22</c:f>
              <c:numCache>
                <c:formatCode>General</c:formatCode>
                <c:ptCount val="11"/>
              </c:numCache>
            </c:numRef>
          </c:cat>
          <c:val>
            <c:numRef>
              <c:f>'Detail Sheet'!$AP$12:$AP$22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6"/>
          <c:tx>
            <c:strRef>
              <c:f>'Detail Sheet'!$AQ$5</c:f>
              <c:strCache>
                <c:ptCount val="1"/>
                <c:pt idx="0">
                  <c:v>Growth</c:v>
                </c:pt>
              </c:strCache>
            </c:strRef>
          </c:tx>
          <c:invertIfNegative val="0"/>
          <c:cat>
            <c:numRef>
              <c:f>'Detail Sheet'!$C$12:$C$22</c:f>
              <c:numCache>
                <c:formatCode>General</c:formatCode>
                <c:ptCount val="11"/>
              </c:numCache>
            </c:numRef>
          </c:cat>
          <c:val>
            <c:numRef>
              <c:f>'Detail Sheet'!$AQ$12:$AQ$22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'Detail Sheet'!$AR$5</c:f>
              <c:strCache>
                <c:ptCount val="1"/>
                <c:pt idx="0">
                  <c:v>Environmental</c:v>
                </c:pt>
              </c:strCache>
            </c:strRef>
          </c:tx>
          <c:invertIfNegative val="0"/>
          <c:cat>
            <c:numRef>
              <c:f>'Detail Sheet'!$C$12:$C$22</c:f>
              <c:numCache>
                <c:formatCode>General</c:formatCode>
                <c:ptCount val="11"/>
              </c:numCache>
            </c:numRef>
          </c:cat>
          <c:val>
            <c:numRef>
              <c:f>'Detail Sheet'!$AR$12:$AR$22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'Detail Sheet'!$AS$5</c:f>
              <c:strCache>
                <c:ptCount val="1"/>
                <c:pt idx="0">
                  <c:v>Operational Efficiency</c:v>
                </c:pt>
              </c:strCache>
            </c:strRef>
          </c:tx>
          <c:invertIfNegative val="0"/>
          <c:cat>
            <c:numRef>
              <c:f>'Detail Sheet'!$C$12:$C$22</c:f>
              <c:numCache>
                <c:formatCode>General</c:formatCode>
                <c:ptCount val="11"/>
              </c:numCache>
            </c:numRef>
          </c:cat>
          <c:val>
            <c:numRef>
              <c:f>'Detail Sheet'!$AS$12:$AS$20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633600"/>
        <c:axId val="120647680"/>
      </c:barChart>
      <c:catAx>
        <c:axId val="12063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600"/>
            </a:pPr>
            <a:endParaRPr lang="en-US"/>
          </a:p>
        </c:txPr>
        <c:crossAx val="120647680"/>
        <c:crosses val="autoZero"/>
        <c:auto val="1"/>
        <c:lblAlgn val="ctr"/>
        <c:lblOffset val="100"/>
        <c:noMultiLvlLbl val="0"/>
      </c:catAx>
      <c:valAx>
        <c:axId val="1206476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Benefits (in points)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0633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</a:t>
            </a:r>
            <a:r>
              <a:rPr lang="en-US" baseline="0"/>
              <a:t> Benefit - Individual Project  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49577456664071"/>
          <c:y val="2.2395962912018515E-2"/>
          <c:w val="0.84999509676675034"/>
          <c:h val="0.81147697446910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'cost benefit band data'!$D$6</c:f>
              <c:strCache>
                <c:ptCount val="1"/>
                <c:pt idx="0">
                  <c:v>Cost Benefit Ratio: 0.1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'cost benefit band data'!$D$8:$D$169</c:f>
              <c:numCache>
                <c:formatCode>0</c:formatCode>
                <c:ptCount val="162"/>
                <c:pt idx="0">
                  <c:v>1.1051709180756477</c:v>
                </c:pt>
                <c:pt idx="1">
                  <c:v>1.2214027581601699</c:v>
                </c:pt>
                <c:pt idx="2">
                  <c:v>1.3498588075760032</c:v>
                </c:pt>
                <c:pt idx="3">
                  <c:v>4.0551999668446745</c:v>
                </c:pt>
                <c:pt idx="4">
                  <c:v>9.9741824548147182</c:v>
                </c:pt>
                <c:pt idx="5">
                  <c:v>16.444646771097048</c:v>
                </c:pt>
                <c:pt idx="6">
                  <c:v>18.17414536944306</c:v>
                </c:pt>
                <c:pt idx="7">
                  <c:v>44.701184493300815</c:v>
                </c:pt>
                <c:pt idx="8">
                  <c:v>49.402449105530167</c:v>
                </c:pt>
                <c:pt idx="9">
                  <c:v>60.34028759736195</c:v>
                </c:pt>
                <c:pt idx="10">
                  <c:v>81.450868664968141</c:v>
                </c:pt>
                <c:pt idx="11">
                  <c:v>90.017131300521811</c:v>
                </c:pt>
                <c:pt idx="12">
                  <c:v>99.484315641933776</c:v>
                </c:pt>
                <c:pt idx="13">
                  <c:v>109.94717245212352</c:v>
                </c:pt>
                <c:pt idx="14">
                  <c:v>121.51041751873485</c:v>
                </c:pt>
                <c:pt idx="15">
                  <c:v>134.28977968493552</c:v>
                </c:pt>
                <c:pt idx="16">
                  <c:v>200.33680997479166</c:v>
                </c:pt>
                <c:pt idx="17">
                  <c:v>181.27224187515122</c:v>
                </c:pt>
                <c:pt idx="18">
                  <c:v>492.74904109325632</c:v>
                </c:pt>
                <c:pt idx="19">
                  <c:v>992.27471560502624</c:v>
                </c:pt>
                <c:pt idx="20">
                  <c:v>1480.299927584545</c:v>
                </c:pt>
                <c:pt idx="21">
                  <c:v>20.085536923187668</c:v>
                </c:pt>
                <c:pt idx="22">
                  <c:v>40.447304360067399</c:v>
                </c:pt>
                <c:pt idx="23">
                  <c:v>66.686331040925154</c:v>
                </c:pt>
                <c:pt idx="24">
                  <c:v>73.699793699595787</c:v>
                </c:pt>
                <c:pt idx="25">
                  <c:v>164.0219072999017</c:v>
                </c:pt>
                <c:pt idx="26">
                  <c:v>330.29955990964862</c:v>
                </c:pt>
                <c:pt idx="27">
                  <c:v>365.03746786532889</c:v>
                </c:pt>
                <c:pt idx="28">
                  <c:v>403.42879349273511</c:v>
                </c:pt>
                <c:pt idx="29">
                  <c:v>445.85777008251677</c:v>
                </c:pt>
                <c:pt idx="30">
                  <c:v>544.57191012592898</c:v>
                </c:pt>
                <c:pt idx="31">
                  <c:v>665.14163304436181</c:v>
                </c:pt>
                <c:pt idx="32">
                  <c:v>812.4058251675433</c:v>
                </c:pt>
                <c:pt idx="33">
                  <c:v>897.84729165041756</c:v>
                </c:pt>
                <c:pt idx="34">
                  <c:v>1096.6331584284585</c:v>
                </c:pt>
                <c:pt idx="35">
                  <c:v>1211.9670744925763</c:v>
                </c:pt>
                <c:pt idx="36">
                  <c:v>1339.430764394418</c:v>
                </c:pt>
                <c:pt idx="37">
                  <c:v>1635.984429995927</c:v>
                </c:pt>
                <c:pt idx="38">
                  <c:v>2440.6019776244984</c:v>
                </c:pt>
                <c:pt idx="39">
                  <c:v>2697.2823282685099</c:v>
                </c:pt>
                <c:pt idx="40">
                  <c:v>2980.9579870417283</c:v>
                </c:pt>
                <c:pt idx="41">
                  <c:v>3294.4680752838403</c:v>
                </c:pt>
                <c:pt idx="42">
                  <c:v>3640.9503073323522</c:v>
                </c:pt>
                <c:pt idx="43">
                  <c:v>4023.8723938223129</c:v>
                </c:pt>
                <c:pt idx="44">
                  <c:v>4447.0667476998578</c:v>
                </c:pt>
                <c:pt idx="45">
                  <c:v>4914.7688402991344</c:v>
                </c:pt>
                <c:pt idx="46">
                  <c:v>5431.6595913629781</c:v>
                </c:pt>
                <c:pt idx="47">
                  <c:v>6002.9122172610178</c:v>
                </c:pt>
                <c:pt idx="48">
                  <c:v>2.0137527074704766</c:v>
                </c:pt>
                <c:pt idx="49">
                  <c:v>2.2255409284924679</c:v>
                </c:pt>
                <c:pt idx="50">
                  <c:v>6.0496474644129465</c:v>
                </c:pt>
                <c:pt idx="51">
                  <c:v>6.6858944422792685</c:v>
                </c:pt>
                <c:pt idx="52">
                  <c:v>7.3890560989306504</c:v>
                </c:pt>
                <c:pt idx="53">
                  <c:v>8.1661699125676517</c:v>
                </c:pt>
                <c:pt idx="54">
                  <c:v>33.115451958692312</c:v>
                </c:pt>
                <c:pt idx="55">
                  <c:v>221.40641620418717</c:v>
                </c:pt>
                <c:pt idx="56">
                  <c:v>9897.1290587439089</c:v>
                </c:pt>
                <c:pt idx="58">
                  <c:v>1.4918246976412703</c:v>
                </c:pt>
                <c:pt idx="59">
                  <c:v>1.6487212707001282</c:v>
                </c:pt>
                <c:pt idx="62">
                  <c:v>2.4596031111569499</c:v>
                </c:pt>
                <c:pt idx="63">
                  <c:v>3.0041660239464334</c:v>
                </c:pt>
                <c:pt idx="64">
                  <c:v>4.4816890703380645</c:v>
                </c:pt>
                <c:pt idx="65">
                  <c:v>4.9530324243951149</c:v>
                </c:pt>
                <c:pt idx="66">
                  <c:v>24.532530197109352</c:v>
                </c:pt>
                <c:pt idx="67">
                  <c:v>27.112638920657883</c:v>
                </c:pt>
                <c:pt idx="68">
                  <c:v>29.964100047397011</c:v>
                </c:pt>
                <c:pt idx="69">
                  <c:v>36.598234443677988</c:v>
                </c:pt>
                <c:pt idx="70">
                  <c:v>148.4131591025766</c:v>
                </c:pt>
                <c:pt idx="71">
                  <c:v>1.8221188003905089</c:v>
                </c:pt>
                <c:pt idx="72">
                  <c:v>2.7182818284590451</c:v>
                </c:pt>
                <c:pt idx="73">
                  <c:v>9.025013499434122</c:v>
                </c:pt>
                <c:pt idx="74">
                  <c:v>11.023176380641601</c:v>
                </c:pt>
                <c:pt idx="75">
                  <c:v>13.463738035001692</c:v>
                </c:pt>
                <c:pt idx="76">
                  <c:v>14.879731724872837</c:v>
                </c:pt>
                <c:pt idx="77">
                  <c:v>22.197951281441636</c:v>
                </c:pt>
                <c:pt idx="78">
                  <c:v>54.598150033144236</c:v>
                </c:pt>
                <c:pt idx="79">
                  <c:v>1808.0424144560632</c:v>
                </c:pt>
                <c:pt idx="80">
                  <c:v>1998.1958951041172</c:v>
                </c:pt>
                <c:pt idx="81">
                  <c:v>2208.347991887209</c:v>
                </c:pt>
                <c:pt idx="84">
                  <c:v>3.3201169227365472</c:v>
                </c:pt>
                <c:pt idx="85">
                  <c:v>3.6692966676192444</c:v>
                </c:pt>
                <c:pt idx="88">
                  <c:v>5.4739473917271999</c:v>
                </c:pt>
                <c:pt idx="89">
                  <c:v>12.182493960703473</c:v>
                </c:pt>
                <c:pt idx="92">
                  <c:v>244.69193226422038</c:v>
                </c:pt>
                <c:pt idx="93">
                  <c:v>270.42640742615254</c:v>
                </c:pt>
                <c:pt idx="96">
                  <c:v>298.86740096706029</c:v>
                </c:pt>
                <c:pt idx="97">
                  <c:v>601.84503787208223</c:v>
                </c:pt>
                <c:pt idx="100">
                  <c:v>735.09518924197266</c:v>
                </c:pt>
                <c:pt idx="101">
                  <c:v>6634.2440062778896</c:v>
                </c:pt>
                <c:pt idx="104">
                  <c:v>7331.9735391559952</c:v>
                </c:pt>
                <c:pt idx="105">
                  <c:v>8103.0839275753842</c:v>
                </c:pt>
                <c:pt idx="108">
                  <c:v>8955.2927034825079</c:v>
                </c:pt>
              </c:numCache>
            </c:numRef>
          </c:xVal>
          <c:yVal>
            <c:numRef>
              <c:f>'cost benefit band data'!$E$8:$E$169</c:f>
              <c:numCache>
                <c:formatCode>0</c:formatCode>
                <c:ptCount val="162"/>
                <c:pt idx="0">
                  <c:v>0.11051709180756478</c:v>
                </c:pt>
                <c:pt idx="1">
                  <c:v>0.122140275816017</c:v>
                </c:pt>
                <c:pt idx="2">
                  <c:v>0.13498588075760032</c:v>
                </c:pt>
                <c:pt idx="3">
                  <c:v>0.40551999668446748</c:v>
                </c:pt>
                <c:pt idx="4">
                  <c:v>0.99741824548147184</c:v>
                </c:pt>
                <c:pt idx="5">
                  <c:v>1.6444646771097049</c:v>
                </c:pt>
                <c:pt idx="6">
                  <c:v>1.8174145369443062</c:v>
                </c:pt>
                <c:pt idx="7">
                  <c:v>4.4701184493300818</c:v>
                </c:pt>
                <c:pt idx="8">
                  <c:v>4.9402449105530168</c:v>
                </c:pt>
                <c:pt idx="9">
                  <c:v>6.034028759736195</c:v>
                </c:pt>
                <c:pt idx="10">
                  <c:v>8.1450868664968148</c:v>
                </c:pt>
                <c:pt idx="11">
                  <c:v>9.0017131300521811</c:v>
                </c:pt>
                <c:pt idx="12">
                  <c:v>9.9484315641933776</c:v>
                </c:pt>
                <c:pt idx="13">
                  <c:v>10.994717245212353</c:v>
                </c:pt>
                <c:pt idx="14">
                  <c:v>12.151041751873485</c:v>
                </c:pt>
                <c:pt idx="15">
                  <c:v>13.428977968493554</c:v>
                </c:pt>
                <c:pt idx="16">
                  <c:v>20.033680997479166</c:v>
                </c:pt>
                <c:pt idx="17">
                  <c:v>18.127224187515122</c:v>
                </c:pt>
                <c:pt idx="18">
                  <c:v>49.274904109325632</c:v>
                </c:pt>
                <c:pt idx="19">
                  <c:v>99.227471560502636</c:v>
                </c:pt>
                <c:pt idx="20">
                  <c:v>148.02999275845451</c:v>
                </c:pt>
                <c:pt idx="21">
                  <c:v>2.0085536923187668</c:v>
                </c:pt>
                <c:pt idx="22">
                  <c:v>4.0447304360067404</c:v>
                </c:pt>
                <c:pt idx="23">
                  <c:v>6.6686331040925158</c:v>
                </c:pt>
                <c:pt idx="24">
                  <c:v>7.3699793699595793</c:v>
                </c:pt>
                <c:pt idx="25">
                  <c:v>16.402190729990171</c:v>
                </c:pt>
                <c:pt idx="26">
                  <c:v>33.029955990964865</c:v>
                </c:pt>
                <c:pt idx="27">
                  <c:v>36.503746786532894</c:v>
                </c:pt>
                <c:pt idx="28">
                  <c:v>40.342879349273517</c:v>
                </c:pt>
                <c:pt idx="29">
                  <c:v>44.585777008251682</c:v>
                </c:pt>
                <c:pt idx="30">
                  <c:v>54.457191012592901</c:v>
                </c:pt>
                <c:pt idx="31">
                  <c:v>66.514163304436181</c:v>
                </c:pt>
                <c:pt idx="32">
                  <c:v>81.24058251675433</c:v>
                </c:pt>
                <c:pt idx="33">
                  <c:v>89.784729165041767</c:v>
                </c:pt>
                <c:pt idx="34">
                  <c:v>109.66331584284586</c:v>
                </c:pt>
                <c:pt idx="35">
                  <c:v>121.19670744925764</c:v>
                </c:pt>
                <c:pt idx="36">
                  <c:v>133.9430764394418</c:v>
                </c:pt>
                <c:pt idx="37">
                  <c:v>163.59844299959272</c:v>
                </c:pt>
                <c:pt idx="38">
                  <c:v>244.06019776244986</c:v>
                </c:pt>
                <c:pt idx="39">
                  <c:v>269.72823282685101</c:v>
                </c:pt>
                <c:pt idx="40">
                  <c:v>298.09579870417286</c:v>
                </c:pt>
                <c:pt idx="41">
                  <c:v>329.44680752838406</c:v>
                </c:pt>
                <c:pt idx="42">
                  <c:v>364.09503073323526</c:v>
                </c:pt>
                <c:pt idx="43">
                  <c:v>402.38723938223131</c:v>
                </c:pt>
                <c:pt idx="44">
                  <c:v>444.7066747699858</c:v>
                </c:pt>
                <c:pt idx="45">
                  <c:v>491.47688402991344</c:v>
                </c:pt>
                <c:pt idx="46">
                  <c:v>543.16595913629783</c:v>
                </c:pt>
                <c:pt idx="47">
                  <c:v>600.29122172610175</c:v>
                </c:pt>
                <c:pt idx="48">
                  <c:v>0.20137527074704767</c:v>
                </c:pt>
                <c:pt idx="49">
                  <c:v>0.22255409284924679</c:v>
                </c:pt>
                <c:pt idx="50">
                  <c:v>0.60496474644129472</c:v>
                </c:pt>
                <c:pt idx="51">
                  <c:v>0.66858944422792688</c:v>
                </c:pt>
                <c:pt idx="52">
                  <c:v>0.73890560989306509</c:v>
                </c:pt>
                <c:pt idx="53">
                  <c:v>0.81661699125676523</c:v>
                </c:pt>
                <c:pt idx="54">
                  <c:v>3.3115451958692312</c:v>
                </c:pt>
                <c:pt idx="55">
                  <c:v>22.14064162041872</c:v>
                </c:pt>
                <c:pt idx="56">
                  <c:v>989.71290587439091</c:v>
                </c:pt>
                <c:pt idx="58">
                  <c:v>0.14918246976412705</c:v>
                </c:pt>
                <c:pt idx="59">
                  <c:v>0.16487212707001284</c:v>
                </c:pt>
                <c:pt idx="62">
                  <c:v>0.245960311115695</c:v>
                </c:pt>
                <c:pt idx="63">
                  <c:v>0.30041660239464335</c:v>
                </c:pt>
                <c:pt idx="64">
                  <c:v>0.44816890703380646</c:v>
                </c:pt>
                <c:pt idx="65">
                  <c:v>0.49530324243951152</c:v>
                </c:pt>
                <c:pt idx="66">
                  <c:v>2.4532530197109352</c:v>
                </c:pt>
                <c:pt idx="67">
                  <c:v>2.7112638920657885</c:v>
                </c:pt>
                <c:pt idx="68">
                  <c:v>2.9964100047397011</c:v>
                </c:pt>
                <c:pt idx="69">
                  <c:v>3.6598234443677988</c:v>
                </c:pt>
                <c:pt idx="70">
                  <c:v>14.841315910257661</c:v>
                </c:pt>
                <c:pt idx="71">
                  <c:v>0.18221188003905089</c:v>
                </c:pt>
                <c:pt idx="72">
                  <c:v>0.27182818284590454</c:v>
                </c:pt>
                <c:pt idx="73">
                  <c:v>0.90250134994341225</c:v>
                </c:pt>
                <c:pt idx="74">
                  <c:v>1.1023176380641602</c:v>
                </c:pt>
                <c:pt idx="75">
                  <c:v>1.3463738035001693</c:v>
                </c:pt>
                <c:pt idx="76">
                  <c:v>1.4879731724872838</c:v>
                </c:pt>
                <c:pt idx="77">
                  <c:v>2.2197951281441637</c:v>
                </c:pt>
                <c:pt idx="78">
                  <c:v>5.4598150033144242</c:v>
                </c:pt>
                <c:pt idx="79">
                  <c:v>180.80424144560632</c:v>
                </c:pt>
                <c:pt idx="80">
                  <c:v>199.81958951041173</c:v>
                </c:pt>
                <c:pt idx="81">
                  <c:v>220.83479918872092</c:v>
                </c:pt>
                <c:pt idx="84">
                  <c:v>0.33201169227365473</c:v>
                </c:pt>
                <c:pt idx="85">
                  <c:v>0.36692966676192446</c:v>
                </c:pt>
                <c:pt idx="88">
                  <c:v>0.54739473917271997</c:v>
                </c:pt>
                <c:pt idx="89">
                  <c:v>1.2182493960703473</c:v>
                </c:pt>
                <c:pt idx="92">
                  <c:v>24.469193226422039</c:v>
                </c:pt>
                <c:pt idx="93">
                  <c:v>27.042640742615255</c:v>
                </c:pt>
                <c:pt idx="96">
                  <c:v>29.886740096706031</c:v>
                </c:pt>
                <c:pt idx="97">
                  <c:v>60.184503787208229</c:v>
                </c:pt>
                <c:pt idx="100">
                  <c:v>73.509518924197266</c:v>
                </c:pt>
                <c:pt idx="101">
                  <c:v>663.42440062778905</c:v>
                </c:pt>
                <c:pt idx="104">
                  <c:v>733.19735391559959</c:v>
                </c:pt>
                <c:pt idx="105">
                  <c:v>810.30839275753851</c:v>
                </c:pt>
                <c:pt idx="108">
                  <c:v>895.52927034825086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'cost benefit band data'!$F$6</c:f>
              <c:strCache>
                <c:ptCount val="1"/>
                <c:pt idx="0">
                  <c:v>Cost Benefit Ratio: 0.3</c:v>
                </c:pt>
              </c:strCache>
            </c:strRef>
          </c:tx>
          <c:spPr>
            <a:ln w="19050">
              <a:solidFill>
                <a:srgbClr val="92D050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'cost benefit band data'!$F$8:$F$169</c:f>
              <c:numCache>
                <c:formatCode>0</c:formatCode>
                <c:ptCount val="162"/>
                <c:pt idx="0">
                  <c:v>1.1051709180756477</c:v>
                </c:pt>
                <c:pt idx="1">
                  <c:v>1.2214027581601699</c:v>
                </c:pt>
                <c:pt idx="2">
                  <c:v>1.3498588075760032</c:v>
                </c:pt>
                <c:pt idx="3">
                  <c:v>4.0551999668446745</c:v>
                </c:pt>
                <c:pt idx="4">
                  <c:v>9.9741824548147182</c:v>
                </c:pt>
                <c:pt idx="5">
                  <c:v>16.444646771097048</c:v>
                </c:pt>
                <c:pt idx="6">
                  <c:v>18.17414536944306</c:v>
                </c:pt>
                <c:pt idx="7">
                  <c:v>44.701184493300815</c:v>
                </c:pt>
                <c:pt idx="8">
                  <c:v>49.402449105530167</c:v>
                </c:pt>
                <c:pt idx="9">
                  <c:v>60.34028759736195</c:v>
                </c:pt>
                <c:pt idx="10">
                  <c:v>81.450868664968141</c:v>
                </c:pt>
                <c:pt idx="11">
                  <c:v>90.017131300521811</c:v>
                </c:pt>
                <c:pt idx="12">
                  <c:v>99.484315641933776</c:v>
                </c:pt>
                <c:pt idx="13">
                  <c:v>109.94717245212352</c:v>
                </c:pt>
                <c:pt idx="14">
                  <c:v>121.51041751873485</c:v>
                </c:pt>
                <c:pt idx="15">
                  <c:v>134.28977968493552</c:v>
                </c:pt>
                <c:pt idx="16">
                  <c:v>200.33680997479166</c:v>
                </c:pt>
                <c:pt idx="17">
                  <c:v>181.27224187515122</c:v>
                </c:pt>
                <c:pt idx="18">
                  <c:v>492.74904109325632</c:v>
                </c:pt>
                <c:pt idx="19">
                  <c:v>992.27471560502624</c:v>
                </c:pt>
                <c:pt idx="20">
                  <c:v>1480.299927584545</c:v>
                </c:pt>
                <c:pt idx="21">
                  <c:v>20.085536923187668</c:v>
                </c:pt>
                <c:pt idx="22">
                  <c:v>40.447304360067399</c:v>
                </c:pt>
                <c:pt idx="23">
                  <c:v>66.686331040925154</c:v>
                </c:pt>
                <c:pt idx="24">
                  <c:v>73.699793699595787</c:v>
                </c:pt>
                <c:pt idx="25">
                  <c:v>164.0219072999017</c:v>
                </c:pt>
                <c:pt idx="26">
                  <c:v>330.29955990964862</c:v>
                </c:pt>
                <c:pt idx="27">
                  <c:v>365.03746786532889</c:v>
                </c:pt>
                <c:pt idx="28">
                  <c:v>403.42879349273511</c:v>
                </c:pt>
                <c:pt idx="29">
                  <c:v>445.85777008251677</c:v>
                </c:pt>
                <c:pt idx="30">
                  <c:v>544.57191012592898</c:v>
                </c:pt>
                <c:pt idx="31">
                  <c:v>665.14163304436181</c:v>
                </c:pt>
                <c:pt idx="32">
                  <c:v>812.4058251675433</c:v>
                </c:pt>
                <c:pt idx="33">
                  <c:v>897.84729165041756</c:v>
                </c:pt>
                <c:pt idx="34">
                  <c:v>1096.6331584284585</c:v>
                </c:pt>
                <c:pt idx="35">
                  <c:v>1211.9670744925763</c:v>
                </c:pt>
                <c:pt idx="36">
                  <c:v>1339.430764394418</c:v>
                </c:pt>
                <c:pt idx="37">
                  <c:v>1635.984429995927</c:v>
                </c:pt>
                <c:pt idx="38">
                  <c:v>2440.6019776244984</c:v>
                </c:pt>
                <c:pt idx="39">
                  <c:v>2697.2823282685099</c:v>
                </c:pt>
                <c:pt idx="40">
                  <c:v>2980.9579870417283</c:v>
                </c:pt>
                <c:pt idx="41">
                  <c:v>3294.4680752838403</c:v>
                </c:pt>
                <c:pt idx="42">
                  <c:v>3640.9503073323522</c:v>
                </c:pt>
                <c:pt idx="43">
                  <c:v>4023.8723938223129</c:v>
                </c:pt>
                <c:pt idx="44">
                  <c:v>4447.0667476998578</c:v>
                </c:pt>
                <c:pt idx="45">
                  <c:v>4914.7688402991344</c:v>
                </c:pt>
                <c:pt idx="46">
                  <c:v>5431.6595913629781</c:v>
                </c:pt>
                <c:pt idx="47">
                  <c:v>6002.9122172610178</c:v>
                </c:pt>
                <c:pt idx="48">
                  <c:v>2.0137527074704766</c:v>
                </c:pt>
                <c:pt idx="49">
                  <c:v>2.2255409284924679</c:v>
                </c:pt>
                <c:pt idx="50">
                  <c:v>6.0496474644129465</c:v>
                </c:pt>
                <c:pt idx="51">
                  <c:v>6.6858944422792685</c:v>
                </c:pt>
                <c:pt idx="52">
                  <c:v>7.3890560989306504</c:v>
                </c:pt>
                <c:pt idx="53">
                  <c:v>8.1661699125676517</c:v>
                </c:pt>
                <c:pt idx="54">
                  <c:v>33.115451958692312</c:v>
                </c:pt>
                <c:pt idx="55">
                  <c:v>221.40641620418717</c:v>
                </c:pt>
                <c:pt idx="56">
                  <c:v>9897.1290587439089</c:v>
                </c:pt>
                <c:pt idx="58">
                  <c:v>1.4918246976412703</c:v>
                </c:pt>
                <c:pt idx="59">
                  <c:v>1.6487212707001282</c:v>
                </c:pt>
                <c:pt idx="62">
                  <c:v>2.4596031111569499</c:v>
                </c:pt>
                <c:pt idx="63">
                  <c:v>3.0041660239464334</c:v>
                </c:pt>
                <c:pt idx="64">
                  <c:v>4.4816890703380645</c:v>
                </c:pt>
                <c:pt idx="65">
                  <c:v>4.9530324243951149</c:v>
                </c:pt>
                <c:pt idx="66">
                  <c:v>24.532530197109352</c:v>
                </c:pt>
                <c:pt idx="67">
                  <c:v>27.112638920657883</c:v>
                </c:pt>
                <c:pt idx="68">
                  <c:v>29.964100047397011</c:v>
                </c:pt>
                <c:pt idx="69">
                  <c:v>36.598234443677988</c:v>
                </c:pt>
                <c:pt idx="70">
                  <c:v>148.4131591025766</c:v>
                </c:pt>
                <c:pt idx="71">
                  <c:v>1.8221188003905089</c:v>
                </c:pt>
                <c:pt idx="72">
                  <c:v>2.7182818284590451</c:v>
                </c:pt>
                <c:pt idx="73">
                  <c:v>9.025013499434122</c:v>
                </c:pt>
                <c:pt idx="74">
                  <c:v>11.023176380641601</c:v>
                </c:pt>
                <c:pt idx="75">
                  <c:v>13.463738035001692</c:v>
                </c:pt>
                <c:pt idx="76">
                  <c:v>14.879731724872837</c:v>
                </c:pt>
                <c:pt idx="77">
                  <c:v>22.197951281441636</c:v>
                </c:pt>
                <c:pt idx="78">
                  <c:v>54.598150033144236</c:v>
                </c:pt>
                <c:pt idx="79">
                  <c:v>1808.0424144560632</c:v>
                </c:pt>
                <c:pt idx="80">
                  <c:v>1998.1958951041172</c:v>
                </c:pt>
                <c:pt idx="81">
                  <c:v>2208.347991887209</c:v>
                </c:pt>
                <c:pt idx="84">
                  <c:v>3.3201169227365472</c:v>
                </c:pt>
                <c:pt idx="85">
                  <c:v>3.6692966676192444</c:v>
                </c:pt>
                <c:pt idx="88">
                  <c:v>5.4739473917271999</c:v>
                </c:pt>
                <c:pt idx="89">
                  <c:v>12.182493960703473</c:v>
                </c:pt>
                <c:pt idx="92">
                  <c:v>244.69193226422038</c:v>
                </c:pt>
                <c:pt idx="93">
                  <c:v>270.42640742615254</c:v>
                </c:pt>
                <c:pt idx="96">
                  <c:v>298.86740096706029</c:v>
                </c:pt>
                <c:pt idx="97">
                  <c:v>601.84503787208223</c:v>
                </c:pt>
                <c:pt idx="100">
                  <c:v>735.09518924197266</c:v>
                </c:pt>
                <c:pt idx="101">
                  <c:v>6634.2440062778896</c:v>
                </c:pt>
                <c:pt idx="104">
                  <c:v>7331.9735391559952</c:v>
                </c:pt>
                <c:pt idx="105">
                  <c:v>8103.0839275753842</c:v>
                </c:pt>
                <c:pt idx="108">
                  <c:v>8955.2927034825079</c:v>
                </c:pt>
              </c:numCache>
            </c:numRef>
          </c:xVal>
          <c:yVal>
            <c:numRef>
              <c:f>'cost benefit band data'!$G$8:$G$169</c:f>
              <c:numCache>
                <c:formatCode>0</c:formatCode>
                <c:ptCount val="162"/>
                <c:pt idx="0">
                  <c:v>0.3315512754226943</c:v>
                </c:pt>
                <c:pt idx="1">
                  <c:v>0.36642082744805093</c:v>
                </c:pt>
                <c:pt idx="2">
                  <c:v>0.40495764227280096</c:v>
                </c:pt>
                <c:pt idx="3">
                  <c:v>1.2165599900534023</c:v>
                </c:pt>
                <c:pt idx="4">
                  <c:v>2.9922547364444152</c:v>
                </c:pt>
                <c:pt idx="5">
                  <c:v>4.9333940313291142</c:v>
                </c:pt>
                <c:pt idx="6">
                  <c:v>5.4522436108329178</c:v>
                </c:pt>
                <c:pt idx="7">
                  <c:v>13.410355347990244</c:v>
                </c:pt>
                <c:pt idx="8">
                  <c:v>14.82073473165905</c:v>
                </c:pt>
                <c:pt idx="9">
                  <c:v>18.102086279208585</c:v>
                </c:pt>
                <c:pt idx="10">
                  <c:v>24.435260599490441</c:v>
                </c:pt>
                <c:pt idx="11">
                  <c:v>27.005139390156543</c:v>
                </c:pt>
                <c:pt idx="12">
                  <c:v>29.845294692580133</c:v>
                </c:pt>
                <c:pt idx="13">
                  <c:v>32.984151735637056</c:v>
                </c:pt>
                <c:pt idx="14">
                  <c:v>36.453125255620456</c:v>
                </c:pt>
                <c:pt idx="15">
                  <c:v>40.286933905480659</c:v>
                </c:pt>
                <c:pt idx="16">
                  <c:v>60.101042992437499</c:v>
                </c:pt>
                <c:pt idx="17">
                  <c:v>54.381672562545369</c:v>
                </c:pt>
                <c:pt idx="18">
                  <c:v>147.8247123279769</c:v>
                </c:pt>
                <c:pt idx="19">
                  <c:v>297.68241468150785</c:v>
                </c:pt>
                <c:pt idx="20">
                  <c:v>444.08997827536348</c:v>
                </c:pt>
                <c:pt idx="21">
                  <c:v>6.0256610769563004</c:v>
                </c:pt>
                <c:pt idx="22">
                  <c:v>12.134191308020219</c:v>
                </c:pt>
                <c:pt idx="23">
                  <c:v>20.005899312277545</c:v>
                </c:pt>
                <c:pt idx="24">
                  <c:v>22.109938109878737</c:v>
                </c:pt>
                <c:pt idx="25">
                  <c:v>49.206572189970508</c:v>
                </c:pt>
                <c:pt idx="26">
                  <c:v>99.089867972894581</c:v>
                </c:pt>
                <c:pt idx="27">
                  <c:v>109.51124035959866</c:v>
                </c:pt>
                <c:pt idx="28">
                  <c:v>121.02863804782052</c:v>
                </c:pt>
                <c:pt idx="29">
                  <c:v>133.75733102475502</c:v>
                </c:pt>
                <c:pt idx="30">
                  <c:v>163.37157303777869</c:v>
                </c:pt>
                <c:pt idx="31">
                  <c:v>199.54248991330854</c:v>
                </c:pt>
                <c:pt idx="32">
                  <c:v>243.72174755026299</c:v>
                </c:pt>
                <c:pt idx="33">
                  <c:v>269.35418749512525</c:v>
                </c:pt>
                <c:pt idx="34">
                  <c:v>328.98994752853753</c:v>
                </c:pt>
                <c:pt idx="35">
                  <c:v>363.59012234777288</c:v>
                </c:pt>
                <c:pt idx="36">
                  <c:v>401.82922931832542</c:v>
                </c:pt>
                <c:pt idx="37">
                  <c:v>490.79532899877807</c:v>
                </c:pt>
                <c:pt idx="38">
                  <c:v>732.18059328734955</c:v>
                </c:pt>
                <c:pt idx="39">
                  <c:v>809.18469848055292</c:v>
                </c:pt>
                <c:pt idx="40">
                  <c:v>894.28739611251842</c:v>
                </c:pt>
                <c:pt idx="41">
                  <c:v>988.34042258515206</c:v>
                </c:pt>
                <c:pt idx="42">
                  <c:v>1092.2850921997056</c:v>
                </c:pt>
                <c:pt idx="43">
                  <c:v>1207.1617181466938</c:v>
                </c:pt>
                <c:pt idx="44">
                  <c:v>1334.1200243099572</c:v>
                </c:pt>
                <c:pt idx="45">
                  <c:v>1474.4306520897403</c:v>
                </c:pt>
                <c:pt idx="46">
                  <c:v>1629.4978774088934</c:v>
                </c:pt>
                <c:pt idx="47">
                  <c:v>1800.8736651783054</c:v>
                </c:pt>
                <c:pt idx="48">
                  <c:v>0.60412581224114292</c:v>
                </c:pt>
                <c:pt idx="49">
                  <c:v>0.6676622785477403</c:v>
                </c:pt>
                <c:pt idx="50">
                  <c:v>1.8148942393238838</c:v>
                </c:pt>
                <c:pt idx="51">
                  <c:v>2.0057683326837803</c:v>
                </c:pt>
                <c:pt idx="52">
                  <c:v>2.216716829679195</c:v>
                </c:pt>
                <c:pt idx="53">
                  <c:v>2.4498509737702956</c:v>
                </c:pt>
                <c:pt idx="54">
                  <c:v>9.9346355876076924</c:v>
                </c:pt>
                <c:pt idx="55">
                  <c:v>66.421924861256144</c:v>
                </c:pt>
                <c:pt idx="56">
                  <c:v>2969.1387176231724</c:v>
                </c:pt>
                <c:pt idx="58">
                  <c:v>0.44754740929238107</c:v>
                </c:pt>
                <c:pt idx="59">
                  <c:v>0.49461638121003842</c:v>
                </c:pt>
                <c:pt idx="62">
                  <c:v>0.73788093334708493</c:v>
                </c:pt>
                <c:pt idx="63">
                  <c:v>0.90124980718393</c:v>
                </c:pt>
                <c:pt idx="64">
                  <c:v>1.3445067211014192</c:v>
                </c:pt>
                <c:pt idx="65">
                  <c:v>1.4859097273185344</c:v>
                </c:pt>
                <c:pt idx="66">
                  <c:v>7.3597590591328057</c:v>
                </c:pt>
                <c:pt idx="67">
                  <c:v>8.1337916761973652</c:v>
                </c:pt>
                <c:pt idx="68">
                  <c:v>8.9892300142191033</c:v>
                </c:pt>
                <c:pt idx="69">
                  <c:v>10.979470333103396</c:v>
                </c:pt>
                <c:pt idx="70">
                  <c:v>44.523947730772981</c:v>
                </c:pt>
                <c:pt idx="71">
                  <c:v>0.5466356401171526</c:v>
                </c:pt>
                <c:pt idx="72">
                  <c:v>0.81548454853771346</c:v>
                </c:pt>
                <c:pt idx="73">
                  <c:v>2.7075040498302365</c:v>
                </c:pt>
                <c:pt idx="74">
                  <c:v>3.3069529141924803</c:v>
                </c:pt>
                <c:pt idx="75">
                  <c:v>4.0391214105005071</c:v>
                </c:pt>
                <c:pt idx="76">
                  <c:v>4.4639195174618509</c:v>
                </c:pt>
                <c:pt idx="77">
                  <c:v>6.6593853844324906</c:v>
                </c:pt>
                <c:pt idx="78">
                  <c:v>16.379445009943272</c:v>
                </c:pt>
                <c:pt idx="79">
                  <c:v>542.41272433681888</c:v>
                </c:pt>
                <c:pt idx="80">
                  <c:v>599.45876853123514</c:v>
                </c:pt>
                <c:pt idx="81">
                  <c:v>662.50439756616265</c:v>
                </c:pt>
                <c:pt idx="84">
                  <c:v>0.99603507682096415</c:v>
                </c:pt>
                <c:pt idx="85">
                  <c:v>1.1007890002857732</c:v>
                </c:pt>
                <c:pt idx="88">
                  <c:v>1.64218421751816</c:v>
                </c:pt>
                <c:pt idx="89">
                  <c:v>3.654748188211042</c:v>
                </c:pt>
                <c:pt idx="92">
                  <c:v>73.407579679266107</c:v>
                </c:pt>
                <c:pt idx="93">
                  <c:v>81.127922227845758</c:v>
                </c:pt>
                <c:pt idx="96">
                  <c:v>89.66022029011809</c:v>
                </c:pt>
                <c:pt idx="97">
                  <c:v>180.55351136162466</c:v>
                </c:pt>
                <c:pt idx="100">
                  <c:v>220.5285567725918</c:v>
                </c:pt>
                <c:pt idx="101">
                  <c:v>1990.2732018833667</c:v>
                </c:pt>
                <c:pt idx="104">
                  <c:v>2199.5920617467987</c:v>
                </c:pt>
                <c:pt idx="105">
                  <c:v>2430.9251782726151</c:v>
                </c:pt>
                <c:pt idx="108">
                  <c:v>2686.5878110447525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'cost benefit band data'!$H$6</c:f>
              <c:strCache>
                <c:ptCount val="1"/>
                <c:pt idx="0">
                  <c:v>Cost Benefit Ratio: 1</c:v>
                </c:pt>
              </c:strCache>
            </c:strRef>
          </c:tx>
          <c:spPr>
            <a:ln w="19050">
              <a:solidFill>
                <a:srgbClr val="FFFF99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'cost benefit band data'!$H$8:$H$169</c:f>
              <c:numCache>
                <c:formatCode>0</c:formatCode>
                <c:ptCount val="162"/>
                <c:pt idx="0">
                  <c:v>1.1051709180756477</c:v>
                </c:pt>
                <c:pt idx="1">
                  <c:v>1.2214027581601699</c:v>
                </c:pt>
                <c:pt idx="2">
                  <c:v>1.3498588075760032</c:v>
                </c:pt>
                <c:pt idx="3">
                  <c:v>4.0551999668446745</c:v>
                </c:pt>
                <c:pt idx="4">
                  <c:v>9.9741824548147182</c:v>
                </c:pt>
                <c:pt idx="5">
                  <c:v>16.444646771097048</c:v>
                </c:pt>
                <c:pt idx="6">
                  <c:v>18.17414536944306</c:v>
                </c:pt>
                <c:pt idx="7">
                  <c:v>44.701184493300815</c:v>
                </c:pt>
                <c:pt idx="8">
                  <c:v>49.402449105530167</c:v>
                </c:pt>
                <c:pt idx="9">
                  <c:v>60.34028759736195</c:v>
                </c:pt>
                <c:pt idx="10">
                  <c:v>81.450868664968141</c:v>
                </c:pt>
                <c:pt idx="11">
                  <c:v>90.017131300521811</c:v>
                </c:pt>
                <c:pt idx="12">
                  <c:v>99.484315641933776</c:v>
                </c:pt>
                <c:pt idx="13">
                  <c:v>109.94717245212352</c:v>
                </c:pt>
                <c:pt idx="14">
                  <c:v>121.51041751873485</c:v>
                </c:pt>
                <c:pt idx="15">
                  <c:v>134.28977968493552</c:v>
                </c:pt>
                <c:pt idx="16">
                  <c:v>200.33680997479166</c:v>
                </c:pt>
                <c:pt idx="17">
                  <c:v>181.27224187515122</c:v>
                </c:pt>
                <c:pt idx="18">
                  <c:v>492.74904109325632</c:v>
                </c:pt>
                <c:pt idx="19">
                  <c:v>992.27471560502624</c:v>
                </c:pt>
                <c:pt idx="20">
                  <c:v>1480.299927584545</c:v>
                </c:pt>
                <c:pt idx="21">
                  <c:v>20.085536923187668</c:v>
                </c:pt>
                <c:pt idx="22">
                  <c:v>40.447304360067399</c:v>
                </c:pt>
                <c:pt idx="23">
                  <c:v>66.686331040925154</c:v>
                </c:pt>
                <c:pt idx="24">
                  <c:v>73.699793699595787</c:v>
                </c:pt>
                <c:pt idx="25">
                  <c:v>164.0219072999017</c:v>
                </c:pt>
                <c:pt idx="26">
                  <c:v>330.29955990964862</c:v>
                </c:pt>
                <c:pt idx="27">
                  <c:v>365.03746786532889</c:v>
                </c:pt>
                <c:pt idx="28">
                  <c:v>403.42879349273511</c:v>
                </c:pt>
                <c:pt idx="29">
                  <c:v>445.85777008251677</c:v>
                </c:pt>
                <c:pt idx="30">
                  <c:v>544.57191012592898</c:v>
                </c:pt>
                <c:pt idx="31">
                  <c:v>665.14163304436181</c:v>
                </c:pt>
                <c:pt idx="32">
                  <c:v>812.4058251675433</c:v>
                </c:pt>
                <c:pt idx="33">
                  <c:v>897.84729165041756</c:v>
                </c:pt>
                <c:pt idx="34">
                  <c:v>1096.6331584284585</c:v>
                </c:pt>
                <c:pt idx="35">
                  <c:v>1211.9670744925763</c:v>
                </c:pt>
                <c:pt idx="36">
                  <c:v>1339.430764394418</c:v>
                </c:pt>
                <c:pt idx="37">
                  <c:v>1635.984429995927</c:v>
                </c:pt>
                <c:pt idx="38">
                  <c:v>2440.6019776244984</c:v>
                </c:pt>
                <c:pt idx="39">
                  <c:v>2697.2823282685099</c:v>
                </c:pt>
                <c:pt idx="40">
                  <c:v>2980.9579870417283</c:v>
                </c:pt>
                <c:pt idx="41">
                  <c:v>3294.4680752838403</c:v>
                </c:pt>
                <c:pt idx="42">
                  <c:v>3640.9503073323522</c:v>
                </c:pt>
                <c:pt idx="43">
                  <c:v>4023.8723938223129</c:v>
                </c:pt>
                <c:pt idx="44">
                  <c:v>4447.0667476998578</c:v>
                </c:pt>
                <c:pt idx="45">
                  <c:v>4914.7688402991344</c:v>
                </c:pt>
                <c:pt idx="46">
                  <c:v>5431.6595913629781</c:v>
                </c:pt>
                <c:pt idx="47">
                  <c:v>6002.9122172610178</c:v>
                </c:pt>
                <c:pt idx="48">
                  <c:v>2.0137527074704766</c:v>
                </c:pt>
                <c:pt idx="49">
                  <c:v>2.2255409284924679</c:v>
                </c:pt>
                <c:pt idx="50">
                  <c:v>6.0496474644129465</c:v>
                </c:pt>
                <c:pt idx="51">
                  <c:v>6.6858944422792685</c:v>
                </c:pt>
                <c:pt idx="52">
                  <c:v>7.3890560989306504</c:v>
                </c:pt>
                <c:pt idx="53">
                  <c:v>8.1661699125676517</c:v>
                </c:pt>
                <c:pt idx="54">
                  <c:v>33.115451958692312</c:v>
                </c:pt>
                <c:pt idx="55">
                  <c:v>221.40641620418717</c:v>
                </c:pt>
                <c:pt idx="56">
                  <c:v>9897.1290587439089</c:v>
                </c:pt>
                <c:pt idx="58">
                  <c:v>1.4918246976412703</c:v>
                </c:pt>
                <c:pt idx="59">
                  <c:v>1.6487212707001282</c:v>
                </c:pt>
                <c:pt idx="62">
                  <c:v>2.4596031111569499</c:v>
                </c:pt>
                <c:pt idx="63">
                  <c:v>3.0041660239464334</c:v>
                </c:pt>
                <c:pt idx="64">
                  <c:v>4.4816890703380645</c:v>
                </c:pt>
                <c:pt idx="65">
                  <c:v>4.9530324243951149</c:v>
                </c:pt>
                <c:pt idx="66">
                  <c:v>24.532530197109352</c:v>
                </c:pt>
                <c:pt idx="67">
                  <c:v>27.112638920657883</c:v>
                </c:pt>
                <c:pt idx="68">
                  <c:v>29.964100047397011</c:v>
                </c:pt>
                <c:pt idx="69">
                  <c:v>36.598234443677988</c:v>
                </c:pt>
                <c:pt idx="70">
                  <c:v>148.4131591025766</c:v>
                </c:pt>
                <c:pt idx="71">
                  <c:v>1.8221188003905089</c:v>
                </c:pt>
                <c:pt idx="72">
                  <c:v>2.7182818284590451</c:v>
                </c:pt>
                <c:pt idx="73">
                  <c:v>9.025013499434122</c:v>
                </c:pt>
                <c:pt idx="74">
                  <c:v>11.023176380641601</c:v>
                </c:pt>
                <c:pt idx="75">
                  <c:v>13.463738035001692</c:v>
                </c:pt>
                <c:pt idx="76">
                  <c:v>14.879731724872837</c:v>
                </c:pt>
                <c:pt idx="77">
                  <c:v>22.197951281441636</c:v>
                </c:pt>
                <c:pt idx="78">
                  <c:v>54.598150033144236</c:v>
                </c:pt>
                <c:pt idx="79">
                  <c:v>1808.0424144560632</c:v>
                </c:pt>
                <c:pt idx="80">
                  <c:v>1998.1958951041172</c:v>
                </c:pt>
                <c:pt idx="81">
                  <c:v>2208.347991887209</c:v>
                </c:pt>
                <c:pt idx="84">
                  <c:v>3.3201169227365472</c:v>
                </c:pt>
                <c:pt idx="85">
                  <c:v>3.6692966676192444</c:v>
                </c:pt>
                <c:pt idx="88">
                  <c:v>5.4739473917271999</c:v>
                </c:pt>
                <c:pt idx="89">
                  <c:v>12.182493960703473</c:v>
                </c:pt>
                <c:pt idx="92">
                  <c:v>244.69193226422038</c:v>
                </c:pt>
                <c:pt idx="93">
                  <c:v>270.42640742615254</c:v>
                </c:pt>
                <c:pt idx="96">
                  <c:v>298.86740096706029</c:v>
                </c:pt>
                <c:pt idx="97">
                  <c:v>601.84503787208223</c:v>
                </c:pt>
                <c:pt idx="100">
                  <c:v>735.09518924197266</c:v>
                </c:pt>
                <c:pt idx="101">
                  <c:v>6634.2440062778896</c:v>
                </c:pt>
                <c:pt idx="104">
                  <c:v>7331.9735391559952</c:v>
                </c:pt>
                <c:pt idx="105">
                  <c:v>8103.0839275753842</c:v>
                </c:pt>
                <c:pt idx="108">
                  <c:v>8955.2927034825079</c:v>
                </c:pt>
              </c:numCache>
            </c:numRef>
          </c:xVal>
          <c:yVal>
            <c:numRef>
              <c:f>'cost benefit band data'!$I$8:$I$169</c:f>
              <c:numCache>
                <c:formatCode>0</c:formatCode>
                <c:ptCount val="162"/>
                <c:pt idx="0">
                  <c:v>1.1051709180756477</c:v>
                </c:pt>
                <c:pt idx="1">
                  <c:v>1.2214027581601699</c:v>
                </c:pt>
                <c:pt idx="2">
                  <c:v>1.3498588075760032</c:v>
                </c:pt>
                <c:pt idx="3">
                  <c:v>4.0551999668446745</c:v>
                </c:pt>
                <c:pt idx="4">
                  <c:v>9.9741824548147182</c:v>
                </c:pt>
                <c:pt idx="5">
                  <c:v>16.444646771097048</c:v>
                </c:pt>
                <c:pt idx="6">
                  <c:v>18.17414536944306</c:v>
                </c:pt>
                <c:pt idx="7">
                  <c:v>44.701184493300815</c:v>
                </c:pt>
                <c:pt idx="8">
                  <c:v>49.402449105530167</c:v>
                </c:pt>
                <c:pt idx="9">
                  <c:v>60.34028759736195</c:v>
                </c:pt>
                <c:pt idx="10">
                  <c:v>81.450868664968141</c:v>
                </c:pt>
                <c:pt idx="11">
                  <c:v>90.017131300521811</c:v>
                </c:pt>
                <c:pt idx="12">
                  <c:v>99.484315641933776</c:v>
                </c:pt>
                <c:pt idx="13">
                  <c:v>109.94717245212352</c:v>
                </c:pt>
                <c:pt idx="14">
                  <c:v>121.51041751873485</c:v>
                </c:pt>
                <c:pt idx="15">
                  <c:v>134.28977968493552</c:v>
                </c:pt>
                <c:pt idx="16">
                  <c:v>200.33680997479166</c:v>
                </c:pt>
                <c:pt idx="17">
                  <c:v>181.27224187515122</c:v>
                </c:pt>
                <c:pt idx="18">
                  <c:v>492.74904109325632</c:v>
                </c:pt>
                <c:pt idx="19">
                  <c:v>992.27471560502624</c:v>
                </c:pt>
                <c:pt idx="20">
                  <c:v>1480.299927584545</c:v>
                </c:pt>
                <c:pt idx="21">
                  <c:v>20.085536923187668</c:v>
                </c:pt>
                <c:pt idx="22">
                  <c:v>40.447304360067399</c:v>
                </c:pt>
                <c:pt idx="23">
                  <c:v>66.686331040925154</c:v>
                </c:pt>
                <c:pt idx="24">
                  <c:v>73.699793699595787</c:v>
                </c:pt>
                <c:pt idx="25">
                  <c:v>164.0219072999017</c:v>
                </c:pt>
                <c:pt idx="26">
                  <c:v>330.29955990964862</c:v>
                </c:pt>
                <c:pt idx="27">
                  <c:v>365.03746786532889</c:v>
                </c:pt>
                <c:pt idx="28">
                  <c:v>403.42879349273511</c:v>
                </c:pt>
                <c:pt idx="29">
                  <c:v>445.85777008251677</c:v>
                </c:pt>
                <c:pt idx="30">
                  <c:v>544.57191012592898</c:v>
                </c:pt>
                <c:pt idx="31">
                  <c:v>665.14163304436181</c:v>
                </c:pt>
                <c:pt idx="32">
                  <c:v>812.4058251675433</c:v>
                </c:pt>
                <c:pt idx="33">
                  <c:v>897.84729165041756</c:v>
                </c:pt>
                <c:pt idx="34">
                  <c:v>1096.6331584284585</c:v>
                </c:pt>
                <c:pt idx="35">
                  <c:v>1211.9670744925763</c:v>
                </c:pt>
                <c:pt idx="36">
                  <c:v>1339.430764394418</c:v>
                </c:pt>
                <c:pt idx="37">
                  <c:v>1635.984429995927</c:v>
                </c:pt>
                <c:pt idx="38">
                  <c:v>2440.6019776244984</c:v>
                </c:pt>
                <c:pt idx="39">
                  <c:v>2697.2823282685099</c:v>
                </c:pt>
                <c:pt idx="40">
                  <c:v>2980.9579870417283</c:v>
                </c:pt>
                <c:pt idx="41">
                  <c:v>3294.4680752838403</c:v>
                </c:pt>
                <c:pt idx="42">
                  <c:v>3640.9503073323522</c:v>
                </c:pt>
                <c:pt idx="43">
                  <c:v>4023.8723938223129</c:v>
                </c:pt>
                <c:pt idx="44">
                  <c:v>4447.0667476998578</c:v>
                </c:pt>
                <c:pt idx="45">
                  <c:v>4914.7688402991344</c:v>
                </c:pt>
                <c:pt idx="46">
                  <c:v>5431.6595913629781</c:v>
                </c:pt>
                <c:pt idx="47">
                  <c:v>6002.9122172610178</c:v>
                </c:pt>
                <c:pt idx="48">
                  <c:v>2.0137527074704766</c:v>
                </c:pt>
                <c:pt idx="49">
                  <c:v>2.2255409284924679</c:v>
                </c:pt>
                <c:pt idx="50">
                  <c:v>6.0496474644129465</c:v>
                </c:pt>
                <c:pt idx="51">
                  <c:v>6.6858944422792685</c:v>
                </c:pt>
                <c:pt idx="52">
                  <c:v>7.3890560989306504</c:v>
                </c:pt>
                <c:pt idx="53">
                  <c:v>8.1661699125676517</c:v>
                </c:pt>
                <c:pt idx="54">
                  <c:v>33.115451958692312</c:v>
                </c:pt>
                <c:pt idx="55">
                  <c:v>221.40641620418717</c:v>
                </c:pt>
                <c:pt idx="56">
                  <c:v>9897.1290587439089</c:v>
                </c:pt>
                <c:pt idx="58">
                  <c:v>1.4918246976412703</c:v>
                </c:pt>
                <c:pt idx="59">
                  <c:v>1.6487212707001282</c:v>
                </c:pt>
                <c:pt idx="62">
                  <c:v>2.4596031111569499</c:v>
                </c:pt>
                <c:pt idx="63">
                  <c:v>3.0041660239464334</c:v>
                </c:pt>
                <c:pt idx="64">
                  <c:v>4.4816890703380645</c:v>
                </c:pt>
                <c:pt idx="65">
                  <c:v>4.9530324243951149</c:v>
                </c:pt>
                <c:pt idx="66">
                  <c:v>24.532530197109352</c:v>
                </c:pt>
                <c:pt idx="67">
                  <c:v>27.112638920657883</c:v>
                </c:pt>
                <c:pt idx="68">
                  <c:v>29.964100047397011</c:v>
                </c:pt>
                <c:pt idx="69">
                  <c:v>36.598234443677988</c:v>
                </c:pt>
                <c:pt idx="70">
                  <c:v>148.4131591025766</c:v>
                </c:pt>
                <c:pt idx="71">
                  <c:v>1.8221188003905089</c:v>
                </c:pt>
                <c:pt idx="72">
                  <c:v>2.7182818284590451</c:v>
                </c:pt>
                <c:pt idx="73">
                  <c:v>9.025013499434122</c:v>
                </c:pt>
                <c:pt idx="74">
                  <c:v>11.023176380641601</c:v>
                </c:pt>
                <c:pt idx="75">
                  <c:v>13.463738035001692</c:v>
                </c:pt>
                <c:pt idx="76">
                  <c:v>14.879731724872837</c:v>
                </c:pt>
                <c:pt idx="77">
                  <c:v>22.197951281441636</c:v>
                </c:pt>
                <c:pt idx="78">
                  <c:v>54.598150033144236</c:v>
                </c:pt>
                <c:pt idx="79">
                  <c:v>1808.0424144560632</c:v>
                </c:pt>
                <c:pt idx="80">
                  <c:v>1998.1958951041172</c:v>
                </c:pt>
                <c:pt idx="81">
                  <c:v>2208.347991887209</c:v>
                </c:pt>
                <c:pt idx="84">
                  <c:v>3.3201169227365472</c:v>
                </c:pt>
                <c:pt idx="85">
                  <c:v>3.6692966676192444</c:v>
                </c:pt>
                <c:pt idx="88">
                  <c:v>5.4739473917271999</c:v>
                </c:pt>
                <c:pt idx="89">
                  <c:v>12.182493960703473</c:v>
                </c:pt>
                <c:pt idx="92">
                  <c:v>244.69193226422038</c:v>
                </c:pt>
                <c:pt idx="93">
                  <c:v>270.42640742615254</c:v>
                </c:pt>
                <c:pt idx="96">
                  <c:v>298.86740096706029</c:v>
                </c:pt>
                <c:pt idx="97">
                  <c:v>601.84503787208223</c:v>
                </c:pt>
                <c:pt idx="100">
                  <c:v>735.09518924197266</c:v>
                </c:pt>
                <c:pt idx="101">
                  <c:v>6634.2440062778896</c:v>
                </c:pt>
                <c:pt idx="104">
                  <c:v>7331.9735391559952</c:v>
                </c:pt>
                <c:pt idx="105">
                  <c:v>8103.0839275753842</c:v>
                </c:pt>
                <c:pt idx="108">
                  <c:v>8955.2927034825079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'cost benefit band data'!$J$6</c:f>
              <c:strCache>
                <c:ptCount val="1"/>
                <c:pt idx="0">
                  <c:v>Cost Benefit Ratio: 3</c:v>
                </c:pt>
              </c:strCache>
            </c:strRef>
          </c:tx>
          <c:spPr>
            <a:ln w="19050">
              <a:solidFill>
                <a:srgbClr val="FFCC66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'cost benefit band data'!$J$8:$J$169</c:f>
              <c:numCache>
                <c:formatCode>0</c:formatCode>
                <c:ptCount val="162"/>
                <c:pt idx="0">
                  <c:v>1.1051709180756477</c:v>
                </c:pt>
                <c:pt idx="1">
                  <c:v>1.2214027581601699</c:v>
                </c:pt>
                <c:pt idx="2">
                  <c:v>1.3498588075760032</c:v>
                </c:pt>
                <c:pt idx="3">
                  <c:v>4.0551999668446745</c:v>
                </c:pt>
                <c:pt idx="4">
                  <c:v>9.9741824548147182</c:v>
                </c:pt>
                <c:pt idx="5">
                  <c:v>16.444646771097048</c:v>
                </c:pt>
                <c:pt idx="6">
                  <c:v>18.17414536944306</c:v>
                </c:pt>
                <c:pt idx="7">
                  <c:v>44.701184493300815</c:v>
                </c:pt>
                <c:pt idx="8">
                  <c:v>49.402449105530167</c:v>
                </c:pt>
                <c:pt idx="9">
                  <c:v>60.34028759736195</c:v>
                </c:pt>
                <c:pt idx="10">
                  <c:v>81.450868664968141</c:v>
                </c:pt>
                <c:pt idx="11">
                  <c:v>90.017131300521811</c:v>
                </c:pt>
                <c:pt idx="12">
                  <c:v>99.484315641933776</c:v>
                </c:pt>
                <c:pt idx="13">
                  <c:v>109.94717245212352</c:v>
                </c:pt>
                <c:pt idx="14">
                  <c:v>121.51041751873485</c:v>
                </c:pt>
                <c:pt idx="15">
                  <c:v>134.28977968493552</c:v>
                </c:pt>
                <c:pt idx="16">
                  <c:v>200.33680997479166</c:v>
                </c:pt>
                <c:pt idx="17">
                  <c:v>181.27224187515122</c:v>
                </c:pt>
                <c:pt idx="18">
                  <c:v>492.74904109325632</c:v>
                </c:pt>
                <c:pt idx="19">
                  <c:v>992.27471560502624</c:v>
                </c:pt>
                <c:pt idx="20">
                  <c:v>1480.299927584545</c:v>
                </c:pt>
                <c:pt idx="21">
                  <c:v>20.085536923187668</c:v>
                </c:pt>
                <c:pt idx="22">
                  <c:v>40.447304360067399</c:v>
                </c:pt>
                <c:pt idx="23">
                  <c:v>66.686331040925154</c:v>
                </c:pt>
                <c:pt idx="24">
                  <c:v>73.699793699595787</c:v>
                </c:pt>
                <c:pt idx="25">
                  <c:v>164.0219072999017</c:v>
                </c:pt>
                <c:pt idx="26">
                  <c:v>330.29955990964862</c:v>
                </c:pt>
                <c:pt idx="27">
                  <c:v>365.03746786532889</c:v>
                </c:pt>
                <c:pt idx="28">
                  <c:v>403.42879349273511</c:v>
                </c:pt>
                <c:pt idx="29">
                  <c:v>445.85777008251677</c:v>
                </c:pt>
                <c:pt idx="30">
                  <c:v>544.57191012592898</c:v>
                </c:pt>
                <c:pt idx="31">
                  <c:v>665.14163304436181</c:v>
                </c:pt>
                <c:pt idx="32">
                  <c:v>812.4058251675433</c:v>
                </c:pt>
                <c:pt idx="33">
                  <c:v>897.84729165041756</c:v>
                </c:pt>
                <c:pt idx="34">
                  <c:v>1096.6331584284585</c:v>
                </c:pt>
                <c:pt idx="35">
                  <c:v>1211.9670744925763</c:v>
                </c:pt>
                <c:pt idx="36">
                  <c:v>1339.430764394418</c:v>
                </c:pt>
                <c:pt idx="37">
                  <c:v>1635.984429995927</c:v>
                </c:pt>
                <c:pt idx="38">
                  <c:v>2440.6019776244984</c:v>
                </c:pt>
                <c:pt idx="39">
                  <c:v>2697.2823282685099</c:v>
                </c:pt>
                <c:pt idx="40">
                  <c:v>2980.9579870417283</c:v>
                </c:pt>
                <c:pt idx="41">
                  <c:v>3294.4680752838403</c:v>
                </c:pt>
                <c:pt idx="42">
                  <c:v>3640.9503073323522</c:v>
                </c:pt>
                <c:pt idx="43">
                  <c:v>4023.8723938223129</c:v>
                </c:pt>
                <c:pt idx="44">
                  <c:v>4447.0667476998578</c:v>
                </c:pt>
                <c:pt idx="45">
                  <c:v>4914.7688402991344</c:v>
                </c:pt>
                <c:pt idx="46">
                  <c:v>5431.6595913629781</c:v>
                </c:pt>
                <c:pt idx="47">
                  <c:v>6002.9122172610178</c:v>
                </c:pt>
                <c:pt idx="48">
                  <c:v>2.0137527074704766</c:v>
                </c:pt>
                <c:pt idx="49">
                  <c:v>2.2255409284924679</c:v>
                </c:pt>
                <c:pt idx="50">
                  <c:v>6.0496474644129465</c:v>
                </c:pt>
                <c:pt idx="51">
                  <c:v>6.6858944422792685</c:v>
                </c:pt>
                <c:pt idx="52">
                  <c:v>7.3890560989306504</c:v>
                </c:pt>
                <c:pt idx="53">
                  <c:v>8.1661699125676517</c:v>
                </c:pt>
                <c:pt idx="54">
                  <c:v>33.115451958692312</c:v>
                </c:pt>
                <c:pt idx="55">
                  <c:v>221.40641620418717</c:v>
                </c:pt>
                <c:pt idx="56">
                  <c:v>9897.1290587439089</c:v>
                </c:pt>
                <c:pt idx="58">
                  <c:v>1.4918246976412703</c:v>
                </c:pt>
                <c:pt idx="59">
                  <c:v>1.6487212707001282</c:v>
                </c:pt>
                <c:pt idx="62">
                  <c:v>2.4596031111569499</c:v>
                </c:pt>
                <c:pt idx="63">
                  <c:v>3.0041660239464334</c:v>
                </c:pt>
                <c:pt idx="64">
                  <c:v>4.4816890703380645</c:v>
                </c:pt>
                <c:pt idx="65">
                  <c:v>4.9530324243951149</c:v>
                </c:pt>
                <c:pt idx="66">
                  <c:v>24.532530197109352</c:v>
                </c:pt>
                <c:pt idx="67">
                  <c:v>27.112638920657883</c:v>
                </c:pt>
                <c:pt idx="68">
                  <c:v>29.964100047397011</c:v>
                </c:pt>
                <c:pt idx="69">
                  <c:v>36.598234443677988</c:v>
                </c:pt>
                <c:pt idx="70">
                  <c:v>148.4131591025766</c:v>
                </c:pt>
                <c:pt idx="71">
                  <c:v>1.8221188003905089</c:v>
                </c:pt>
                <c:pt idx="72">
                  <c:v>2.7182818284590451</c:v>
                </c:pt>
                <c:pt idx="73">
                  <c:v>9.025013499434122</c:v>
                </c:pt>
                <c:pt idx="74">
                  <c:v>11.023176380641601</c:v>
                </c:pt>
                <c:pt idx="75">
                  <c:v>13.463738035001692</c:v>
                </c:pt>
                <c:pt idx="76">
                  <c:v>14.879731724872837</c:v>
                </c:pt>
                <c:pt idx="77">
                  <c:v>22.197951281441636</c:v>
                </c:pt>
                <c:pt idx="78">
                  <c:v>54.598150033144236</c:v>
                </c:pt>
                <c:pt idx="79">
                  <c:v>1808.0424144560632</c:v>
                </c:pt>
                <c:pt idx="80">
                  <c:v>1998.1958951041172</c:v>
                </c:pt>
                <c:pt idx="81">
                  <c:v>2208.347991887209</c:v>
                </c:pt>
                <c:pt idx="84">
                  <c:v>3.3201169227365472</c:v>
                </c:pt>
                <c:pt idx="85">
                  <c:v>3.6692966676192444</c:v>
                </c:pt>
                <c:pt idx="88">
                  <c:v>5.4739473917271999</c:v>
                </c:pt>
                <c:pt idx="89">
                  <c:v>12.182493960703473</c:v>
                </c:pt>
                <c:pt idx="92">
                  <c:v>244.69193226422038</c:v>
                </c:pt>
                <c:pt idx="93">
                  <c:v>270.42640742615254</c:v>
                </c:pt>
                <c:pt idx="96">
                  <c:v>298.86740096706029</c:v>
                </c:pt>
                <c:pt idx="97">
                  <c:v>601.84503787208223</c:v>
                </c:pt>
                <c:pt idx="100">
                  <c:v>735.09518924197266</c:v>
                </c:pt>
                <c:pt idx="101">
                  <c:v>6634.2440062778896</c:v>
                </c:pt>
                <c:pt idx="104">
                  <c:v>7331.9735391559952</c:v>
                </c:pt>
                <c:pt idx="105">
                  <c:v>8103.0839275753842</c:v>
                </c:pt>
                <c:pt idx="108">
                  <c:v>8955.2927034825079</c:v>
                </c:pt>
              </c:numCache>
            </c:numRef>
          </c:xVal>
          <c:yVal>
            <c:numRef>
              <c:f>'cost benefit band data'!$K$8:$K$169</c:f>
              <c:numCache>
                <c:formatCode>0</c:formatCode>
                <c:ptCount val="162"/>
                <c:pt idx="0">
                  <c:v>3.3155127542269431</c:v>
                </c:pt>
                <c:pt idx="1">
                  <c:v>3.6642082744805098</c:v>
                </c:pt>
                <c:pt idx="2">
                  <c:v>4.0495764227280091</c:v>
                </c:pt>
                <c:pt idx="3">
                  <c:v>12.165599900534023</c:v>
                </c:pt>
                <c:pt idx="4">
                  <c:v>29.922547364444156</c:v>
                </c:pt>
                <c:pt idx="5">
                  <c:v>49.333940313291144</c:v>
                </c:pt>
                <c:pt idx="6">
                  <c:v>54.522436108329181</c:v>
                </c:pt>
                <c:pt idx="7">
                  <c:v>134.10355347990244</c:v>
                </c:pt>
                <c:pt idx="8">
                  <c:v>148.2073473165905</c:v>
                </c:pt>
                <c:pt idx="9">
                  <c:v>181.02086279208584</c:v>
                </c:pt>
                <c:pt idx="10">
                  <c:v>244.35260599490442</c:v>
                </c:pt>
                <c:pt idx="11">
                  <c:v>270.05139390156546</c:v>
                </c:pt>
                <c:pt idx="12">
                  <c:v>298.45294692580131</c:v>
                </c:pt>
                <c:pt idx="13">
                  <c:v>329.84151735637056</c:v>
                </c:pt>
                <c:pt idx="14">
                  <c:v>364.53125255620455</c:v>
                </c:pt>
                <c:pt idx="15">
                  <c:v>402.86933905480657</c:v>
                </c:pt>
                <c:pt idx="16">
                  <c:v>601.01042992437499</c:v>
                </c:pt>
                <c:pt idx="17">
                  <c:v>543.81672562545373</c:v>
                </c:pt>
                <c:pt idx="18">
                  <c:v>1478.2471232797689</c:v>
                </c:pt>
                <c:pt idx="19">
                  <c:v>2976.8241468150786</c:v>
                </c:pt>
                <c:pt idx="20">
                  <c:v>4440.899782753635</c:v>
                </c:pt>
                <c:pt idx="21">
                  <c:v>60.256610769563004</c:v>
                </c:pt>
                <c:pt idx="22">
                  <c:v>121.3419130802022</c:v>
                </c:pt>
                <c:pt idx="23">
                  <c:v>200.05899312277546</c:v>
                </c:pt>
                <c:pt idx="24">
                  <c:v>221.09938109878738</c:v>
                </c:pt>
                <c:pt idx="25">
                  <c:v>492.06572189970507</c:v>
                </c:pt>
                <c:pt idx="26">
                  <c:v>990.89867972894581</c:v>
                </c:pt>
                <c:pt idx="27">
                  <c:v>1095.1124035959867</c:v>
                </c:pt>
                <c:pt idx="28">
                  <c:v>1210.2863804782053</c:v>
                </c:pt>
                <c:pt idx="29">
                  <c:v>1337.5733102475504</c:v>
                </c:pt>
                <c:pt idx="30">
                  <c:v>1633.7157303777869</c:v>
                </c:pt>
                <c:pt idx="31">
                  <c:v>1995.4248991330855</c:v>
                </c:pt>
                <c:pt idx="32">
                  <c:v>2437.2174755026299</c:v>
                </c:pt>
                <c:pt idx="33">
                  <c:v>2693.5418749512528</c:v>
                </c:pt>
                <c:pt idx="34">
                  <c:v>3289.8994752853755</c:v>
                </c:pt>
                <c:pt idx="35">
                  <c:v>3635.9012234777292</c:v>
                </c:pt>
                <c:pt idx="36">
                  <c:v>4018.2922931832541</c:v>
                </c:pt>
                <c:pt idx="37">
                  <c:v>4907.9532899877813</c:v>
                </c:pt>
                <c:pt idx="38">
                  <c:v>7321.8059328734953</c:v>
                </c:pt>
                <c:pt idx="39">
                  <c:v>8091.8469848055302</c:v>
                </c:pt>
                <c:pt idx="40">
                  <c:v>8942.873961125184</c:v>
                </c:pt>
                <c:pt idx="41">
                  <c:v>9883.4042258515219</c:v>
                </c:pt>
                <c:pt idx="42">
                  <c:v>10922.850921997057</c:v>
                </c:pt>
                <c:pt idx="43">
                  <c:v>12071.61718146694</c:v>
                </c:pt>
                <c:pt idx="44">
                  <c:v>13341.200243099574</c:v>
                </c:pt>
                <c:pt idx="45">
                  <c:v>14744.306520897404</c:v>
                </c:pt>
                <c:pt idx="46">
                  <c:v>16294.978774088933</c:v>
                </c:pt>
                <c:pt idx="47">
                  <c:v>18008.736651783052</c:v>
                </c:pt>
                <c:pt idx="48">
                  <c:v>6.0412581224114295</c:v>
                </c:pt>
                <c:pt idx="49">
                  <c:v>6.6766227854774041</c:v>
                </c:pt>
                <c:pt idx="50">
                  <c:v>18.148942393238841</c:v>
                </c:pt>
                <c:pt idx="51">
                  <c:v>20.057683326837804</c:v>
                </c:pt>
                <c:pt idx="52">
                  <c:v>22.167168296791949</c:v>
                </c:pt>
                <c:pt idx="53">
                  <c:v>24.498509737702953</c:v>
                </c:pt>
                <c:pt idx="54">
                  <c:v>99.346355876076927</c:v>
                </c:pt>
                <c:pt idx="55">
                  <c:v>664.2192486125615</c:v>
                </c:pt>
                <c:pt idx="56">
                  <c:v>29691.387176231729</c:v>
                </c:pt>
                <c:pt idx="58">
                  <c:v>4.475474092923811</c:v>
                </c:pt>
                <c:pt idx="59">
                  <c:v>4.9461638121003846</c:v>
                </c:pt>
                <c:pt idx="62">
                  <c:v>7.3788093334708496</c:v>
                </c:pt>
                <c:pt idx="63">
                  <c:v>9.0124980718392997</c:v>
                </c:pt>
                <c:pt idx="64">
                  <c:v>13.445067211014194</c:v>
                </c:pt>
                <c:pt idx="65">
                  <c:v>14.859097273185345</c:v>
                </c:pt>
                <c:pt idx="66">
                  <c:v>73.597590591328057</c:v>
                </c:pt>
                <c:pt idx="67">
                  <c:v>81.337916761973645</c:v>
                </c:pt>
                <c:pt idx="68">
                  <c:v>89.892300142191033</c:v>
                </c:pt>
                <c:pt idx="69">
                  <c:v>109.79470333103396</c:v>
                </c:pt>
                <c:pt idx="70">
                  <c:v>445.23947730772977</c:v>
                </c:pt>
                <c:pt idx="71">
                  <c:v>5.4663564011715264</c:v>
                </c:pt>
                <c:pt idx="72">
                  <c:v>8.1548454853771357</c:v>
                </c:pt>
                <c:pt idx="73">
                  <c:v>27.075040498302364</c:v>
                </c:pt>
                <c:pt idx="74">
                  <c:v>33.069529141924804</c:v>
                </c:pt>
                <c:pt idx="75">
                  <c:v>40.391214105005076</c:v>
                </c:pt>
                <c:pt idx="76">
                  <c:v>44.639195174618507</c:v>
                </c:pt>
                <c:pt idx="77">
                  <c:v>66.593853844324912</c:v>
                </c:pt>
                <c:pt idx="78">
                  <c:v>163.79445009943271</c:v>
                </c:pt>
                <c:pt idx="79">
                  <c:v>5424.1272433681897</c:v>
                </c:pt>
                <c:pt idx="80">
                  <c:v>5994.5876853123518</c:v>
                </c:pt>
                <c:pt idx="81">
                  <c:v>6625.043975661627</c:v>
                </c:pt>
                <c:pt idx="84">
                  <c:v>9.9603507682096417</c:v>
                </c:pt>
                <c:pt idx="85">
                  <c:v>11.007890002857733</c:v>
                </c:pt>
                <c:pt idx="88">
                  <c:v>16.421842175181599</c:v>
                </c:pt>
                <c:pt idx="89">
                  <c:v>36.547481882110418</c:v>
                </c:pt>
                <c:pt idx="92">
                  <c:v>734.07579679266109</c:v>
                </c:pt>
                <c:pt idx="93">
                  <c:v>811.27922227845761</c:v>
                </c:pt>
                <c:pt idx="96">
                  <c:v>896.60220290118082</c:v>
                </c:pt>
                <c:pt idx="97">
                  <c:v>1805.5351136162467</c:v>
                </c:pt>
                <c:pt idx="100">
                  <c:v>2205.2855677259181</c:v>
                </c:pt>
                <c:pt idx="101">
                  <c:v>19902.732018833667</c:v>
                </c:pt>
                <c:pt idx="104">
                  <c:v>21995.920617467986</c:v>
                </c:pt>
                <c:pt idx="105">
                  <c:v>24309.251782726154</c:v>
                </c:pt>
                <c:pt idx="108">
                  <c:v>26865.878110447524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'cost benefit band data'!$L$6</c:f>
              <c:strCache>
                <c:ptCount val="1"/>
                <c:pt idx="0">
                  <c:v>Cost Benefit Ratio: 10</c:v>
                </c:pt>
              </c:strCache>
            </c:strRef>
          </c:tx>
          <c:spPr>
            <a:ln w="19050">
              <a:solidFill>
                <a:srgbClr val="FF6600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'cost benefit band data'!$L$8:$L$169</c:f>
              <c:numCache>
                <c:formatCode>0</c:formatCode>
                <c:ptCount val="162"/>
                <c:pt idx="0">
                  <c:v>1.1051709180756477</c:v>
                </c:pt>
                <c:pt idx="1">
                  <c:v>1.2214027581601699</c:v>
                </c:pt>
                <c:pt idx="2">
                  <c:v>1.3498588075760032</c:v>
                </c:pt>
                <c:pt idx="3">
                  <c:v>4.0551999668446745</c:v>
                </c:pt>
                <c:pt idx="4">
                  <c:v>9.9741824548147182</c:v>
                </c:pt>
                <c:pt idx="5">
                  <c:v>16.444646771097048</c:v>
                </c:pt>
                <c:pt idx="6">
                  <c:v>18.17414536944306</c:v>
                </c:pt>
                <c:pt idx="7">
                  <c:v>44.701184493300815</c:v>
                </c:pt>
                <c:pt idx="8">
                  <c:v>49.402449105530167</c:v>
                </c:pt>
                <c:pt idx="9">
                  <c:v>60.34028759736195</c:v>
                </c:pt>
                <c:pt idx="10">
                  <c:v>81.450868664968141</c:v>
                </c:pt>
                <c:pt idx="11">
                  <c:v>90.017131300521811</c:v>
                </c:pt>
                <c:pt idx="12">
                  <c:v>99.484315641933776</c:v>
                </c:pt>
                <c:pt idx="13">
                  <c:v>109.94717245212352</c:v>
                </c:pt>
                <c:pt idx="14">
                  <c:v>121.51041751873485</c:v>
                </c:pt>
                <c:pt idx="15">
                  <c:v>134.28977968493552</c:v>
                </c:pt>
                <c:pt idx="16">
                  <c:v>200.33680997479166</c:v>
                </c:pt>
                <c:pt idx="17">
                  <c:v>181.27224187515122</c:v>
                </c:pt>
                <c:pt idx="18">
                  <c:v>492.74904109325632</c:v>
                </c:pt>
                <c:pt idx="19">
                  <c:v>992.27471560502624</c:v>
                </c:pt>
                <c:pt idx="20">
                  <c:v>1480.299927584545</c:v>
                </c:pt>
                <c:pt idx="21">
                  <c:v>20.085536923187668</c:v>
                </c:pt>
                <c:pt idx="22">
                  <c:v>40.447304360067399</c:v>
                </c:pt>
                <c:pt idx="23">
                  <c:v>66.686331040925154</c:v>
                </c:pt>
                <c:pt idx="24">
                  <c:v>73.699793699595787</c:v>
                </c:pt>
                <c:pt idx="25">
                  <c:v>164.0219072999017</c:v>
                </c:pt>
                <c:pt idx="26">
                  <c:v>330.29955990964862</c:v>
                </c:pt>
                <c:pt idx="27">
                  <c:v>365.03746786532889</c:v>
                </c:pt>
                <c:pt idx="28">
                  <c:v>403.42879349273511</c:v>
                </c:pt>
                <c:pt idx="29">
                  <c:v>445.85777008251677</c:v>
                </c:pt>
                <c:pt idx="30">
                  <c:v>544.57191012592898</c:v>
                </c:pt>
                <c:pt idx="31">
                  <c:v>665.14163304436181</c:v>
                </c:pt>
                <c:pt idx="32">
                  <c:v>812.4058251675433</c:v>
                </c:pt>
                <c:pt idx="33">
                  <c:v>897.84729165041756</c:v>
                </c:pt>
                <c:pt idx="34">
                  <c:v>1096.6331584284585</c:v>
                </c:pt>
                <c:pt idx="35">
                  <c:v>1211.9670744925763</c:v>
                </c:pt>
                <c:pt idx="36">
                  <c:v>1339.430764394418</c:v>
                </c:pt>
                <c:pt idx="37">
                  <c:v>1635.984429995927</c:v>
                </c:pt>
                <c:pt idx="38">
                  <c:v>2440.6019776244984</c:v>
                </c:pt>
                <c:pt idx="39">
                  <c:v>2697.2823282685099</c:v>
                </c:pt>
                <c:pt idx="40">
                  <c:v>2980.9579870417283</c:v>
                </c:pt>
                <c:pt idx="41">
                  <c:v>3294.4680752838403</c:v>
                </c:pt>
                <c:pt idx="42">
                  <c:v>3640.9503073323522</c:v>
                </c:pt>
                <c:pt idx="43">
                  <c:v>4023.8723938223129</c:v>
                </c:pt>
                <c:pt idx="44">
                  <c:v>4447.0667476998578</c:v>
                </c:pt>
                <c:pt idx="45">
                  <c:v>4914.7688402991344</c:v>
                </c:pt>
                <c:pt idx="46">
                  <c:v>5431.6595913629781</c:v>
                </c:pt>
                <c:pt idx="47">
                  <c:v>6002.9122172610178</c:v>
                </c:pt>
                <c:pt idx="48">
                  <c:v>2.0137527074704766</c:v>
                </c:pt>
                <c:pt idx="49">
                  <c:v>2.2255409284924679</c:v>
                </c:pt>
                <c:pt idx="50">
                  <c:v>6.0496474644129465</c:v>
                </c:pt>
                <c:pt idx="51">
                  <c:v>6.6858944422792685</c:v>
                </c:pt>
                <c:pt idx="52">
                  <c:v>7.3890560989306504</c:v>
                </c:pt>
                <c:pt idx="53">
                  <c:v>8.1661699125676517</c:v>
                </c:pt>
                <c:pt idx="54">
                  <c:v>33.115451958692312</c:v>
                </c:pt>
                <c:pt idx="55">
                  <c:v>221.40641620418717</c:v>
                </c:pt>
                <c:pt idx="56">
                  <c:v>9897.1290587439089</c:v>
                </c:pt>
                <c:pt idx="58">
                  <c:v>1.4918246976412703</c:v>
                </c:pt>
                <c:pt idx="59">
                  <c:v>1.6487212707001282</c:v>
                </c:pt>
                <c:pt idx="62">
                  <c:v>2.4596031111569499</c:v>
                </c:pt>
                <c:pt idx="63">
                  <c:v>3.0041660239464334</c:v>
                </c:pt>
                <c:pt idx="64">
                  <c:v>4.4816890703380645</c:v>
                </c:pt>
                <c:pt idx="65">
                  <c:v>4.9530324243951149</c:v>
                </c:pt>
                <c:pt idx="66">
                  <c:v>24.532530197109352</c:v>
                </c:pt>
                <c:pt idx="67">
                  <c:v>27.112638920657883</c:v>
                </c:pt>
                <c:pt idx="68">
                  <c:v>29.964100047397011</c:v>
                </c:pt>
                <c:pt idx="69">
                  <c:v>36.598234443677988</c:v>
                </c:pt>
                <c:pt idx="70">
                  <c:v>148.4131591025766</c:v>
                </c:pt>
                <c:pt idx="71">
                  <c:v>1.8221188003905089</c:v>
                </c:pt>
                <c:pt idx="72">
                  <c:v>2.7182818284590451</c:v>
                </c:pt>
                <c:pt idx="73">
                  <c:v>9.025013499434122</c:v>
                </c:pt>
                <c:pt idx="74">
                  <c:v>11.023176380641601</c:v>
                </c:pt>
                <c:pt idx="75">
                  <c:v>13.463738035001692</c:v>
                </c:pt>
                <c:pt idx="76">
                  <c:v>14.879731724872837</c:v>
                </c:pt>
                <c:pt idx="77">
                  <c:v>22.197951281441636</c:v>
                </c:pt>
                <c:pt idx="78">
                  <c:v>54.598150033144236</c:v>
                </c:pt>
                <c:pt idx="79">
                  <c:v>1808.0424144560632</c:v>
                </c:pt>
                <c:pt idx="80">
                  <c:v>1998.1958951041172</c:v>
                </c:pt>
                <c:pt idx="81">
                  <c:v>2208.347991887209</c:v>
                </c:pt>
                <c:pt idx="84">
                  <c:v>3.3201169227365472</c:v>
                </c:pt>
                <c:pt idx="85">
                  <c:v>3.6692966676192444</c:v>
                </c:pt>
                <c:pt idx="88">
                  <c:v>5.4739473917271999</c:v>
                </c:pt>
                <c:pt idx="89">
                  <c:v>12.182493960703473</c:v>
                </c:pt>
                <c:pt idx="92">
                  <c:v>244.69193226422038</c:v>
                </c:pt>
                <c:pt idx="93">
                  <c:v>270.42640742615254</c:v>
                </c:pt>
                <c:pt idx="96">
                  <c:v>298.86740096706029</c:v>
                </c:pt>
                <c:pt idx="97">
                  <c:v>601.84503787208223</c:v>
                </c:pt>
                <c:pt idx="100">
                  <c:v>735.09518924197266</c:v>
                </c:pt>
                <c:pt idx="101">
                  <c:v>6634.2440062778896</c:v>
                </c:pt>
                <c:pt idx="104">
                  <c:v>7331.9735391559952</c:v>
                </c:pt>
                <c:pt idx="105">
                  <c:v>8103.0839275753842</c:v>
                </c:pt>
                <c:pt idx="108">
                  <c:v>8955.2927034825079</c:v>
                </c:pt>
              </c:numCache>
            </c:numRef>
          </c:xVal>
          <c:yVal>
            <c:numRef>
              <c:f>'cost benefit band data'!$M$8:$M$169</c:f>
              <c:numCache>
                <c:formatCode>0</c:formatCode>
                <c:ptCount val="162"/>
                <c:pt idx="0">
                  <c:v>11.051709180756477</c:v>
                </c:pt>
                <c:pt idx="1">
                  <c:v>12.214027581601698</c:v>
                </c:pt>
                <c:pt idx="2">
                  <c:v>13.498588075760033</c:v>
                </c:pt>
                <c:pt idx="3">
                  <c:v>40.551999668446747</c:v>
                </c:pt>
                <c:pt idx="4">
                  <c:v>99.741824548147179</c:v>
                </c:pt>
                <c:pt idx="5">
                  <c:v>164.44646771097047</c:v>
                </c:pt>
                <c:pt idx="6">
                  <c:v>181.74145369443062</c:v>
                </c:pt>
                <c:pt idx="7">
                  <c:v>447.01184493300815</c:v>
                </c:pt>
                <c:pt idx="8">
                  <c:v>494.02449105530167</c:v>
                </c:pt>
                <c:pt idx="9">
                  <c:v>603.40287597361953</c:v>
                </c:pt>
                <c:pt idx="10">
                  <c:v>814.50868664968141</c:v>
                </c:pt>
                <c:pt idx="11">
                  <c:v>900.17131300521805</c:v>
                </c:pt>
                <c:pt idx="12">
                  <c:v>994.84315641933779</c:v>
                </c:pt>
                <c:pt idx="13">
                  <c:v>1099.4717245212353</c:v>
                </c:pt>
                <c:pt idx="14">
                  <c:v>1215.1041751873486</c:v>
                </c:pt>
                <c:pt idx="15">
                  <c:v>1342.8977968493552</c:v>
                </c:pt>
                <c:pt idx="16">
                  <c:v>2003.3680997479166</c:v>
                </c:pt>
                <c:pt idx="17">
                  <c:v>1812.7224187515121</c:v>
                </c:pt>
                <c:pt idx="18">
                  <c:v>4927.4904109325635</c:v>
                </c:pt>
                <c:pt idx="19">
                  <c:v>9922.7471560502618</c:v>
                </c:pt>
                <c:pt idx="20">
                  <c:v>14802.99927584545</c:v>
                </c:pt>
                <c:pt idx="21">
                  <c:v>200.85536923187669</c:v>
                </c:pt>
                <c:pt idx="22">
                  <c:v>404.47304360067398</c:v>
                </c:pt>
                <c:pt idx="23">
                  <c:v>666.86331040925154</c:v>
                </c:pt>
                <c:pt idx="24">
                  <c:v>736.99793699595784</c:v>
                </c:pt>
                <c:pt idx="25">
                  <c:v>1640.219072999017</c:v>
                </c:pt>
                <c:pt idx="26">
                  <c:v>3302.9955990964863</c:v>
                </c:pt>
                <c:pt idx="27">
                  <c:v>3650.3746786532888</c:v>
                </c:pt>
                <c:pt idx="28">
                  <c:v>4034.2879349273512</c:v>
                </c:pt>
                <c:pt idx="29">
                  <c:v>4458.577700825168</c:v>
                </c:pt>
                <c:pt idx="30">
                  <c:v>5445.7191012592903</c:v>
                </c:pt>
                <c:pt idx="31">
                  <c:v>6651.4163304436179</c:v>
                </c:pt>
                <c:pt idx="32">
                  <c:v>8124.058251675433</c:v>
                </c:pt>
                <c:pt idx="33">
                  <c:v>8978.4729165041754</c:v>
                </c:pt>
                <c:pt idx="34">
                  <c:v>10966.331584284584</c:v>
                </c:pt>
                <c:pt idx="35">
                  <c:v>12119.670744925763</c:v>
                </c:pt>
                <c:pt idx="36">
                  <c:v>13394.307643944179</c:v>
                </c:pt>
                <c:pt idx="37">
                  <c:v>16359.84429995927</c:v>
                </c:pt>
                <c:pt idx="38">
                  <c:v>24406.019776244982</c:v>
                </c:pt>
                <c:pt idx="39">
                  <c:v>26972.823282685098</c:v>
                </c:pt>
                <c:pt idx="40">
                  <c:v>29809.579870417285</c:v>
                </c:pt>
                <c:pt idx="41">
                  <c:v>32944.680752838402</c:v>
                </c:pt>
                <c:pt idx="42">
                  <c:v>36409.503073323518</c:v>
                </c:pt>
                <c:pt idx="43">
                  <c:v>40238.723938223127</c:v>
                </c:pt>
                <c:pt idx="44">
                  <c:v>44470.667476998577</c:v>
                </c:pt>
                <c:pt idx="45">
                  <c:v>49147.688402991342</c:v>
                </c:pt>
                <c:pt idx="46">
                  <c:v>54316.595913629782</c:v>
                </c:pt>
                <c:pt idx="47">
                  <c:v>60029.122172610179</c:v>
                </c:pt>
                <c:pt idx="48">
                  <c:v>20.137527074704767</c:v>
                </c:pt>
                <c:pt idx="49">
                  <c:v>22.255409284924678</c:v>
                </c:pt>
                <c:pt idx="50">
                  <c:v>60.496474644129464</c:v>
                </c:pt>
                <c:pt idx="51">
                  <c:v>66.858944422792689</c:v>
                </c:pt>
                <c:pt idx="52">
                  <c:v>73.890560989306508</c:v>
                </c:pt>
                <c:pt idx="53">
                  <c:v>81.66169912567652</c:v>
                </c:pt>
                <c:pt idx="54">
                  <c:v>331.15451958692313</c:v>
                </c:pt>
                <c:pt idx="55">
                  <c:v>2214.0641620418719</c:v>
                </c:pt>
                <c:pt idx="56">
                  <c:v>98971.290587439085</c:v>
                </c:pt>
                <c:pt idx="58">
                  <c:v>14.918246976412703</c:v>
                </c:pt>
                <c:pt idx="59">
                  <c:v>16.487212707001284</c:v>
                </c:pt>
                <c:pt idx="62">
                  <c:v>24.596031111569499</c:v>
                </c:pt>
                <c:pt idx="63">
                  <c:v>30.041660239464335</c:v>
                </c:pt>
                <c:pt idx="64">
                  <c:v>44.816890703380643</c:v>
                </c:pt>
                <c:pt idx="65">
                  <c:v>49.530324243951149</c:v>
                </c:pt>
                <c:pt idx="66">
                  <c:v>245.32530197109352</c:v>
                </c:pt>
                <c:pt idx="67">
                  <c:v>271.12638920657884</c:v>
                </c:pt>
                <c:pt idx="68">
                  <c:v>299.64100047397011</c:v>
                </c:pt>
                <c:pt idx="69">
                  <c:v>365.9823444367799</c:v>
                </c:pt>
                <c:pt idx="70">
                  <c:v>1484.1315910257661</c:v>
                </c:pt>
                <c:pt idx="71">
                  <c:v>18.221188003905088</c:v>
                </c:pt>
                <c:pt idx="72">
                  <c:v>27.18281828459045</c:v>
                </c:pt>
                <c:pt idx="73">
                  <c:v>90.250134994341224</c:v>
                </c:pt>
                <c:pt idx="74">
                  <c:v>110.23176380641601</c:v>
                </c:pt>
                <c:pt idx="75">
                  <c:v>134.63738035001691</c:v>
                </c:pt>
                <c:pt idx="76">
                  <c:v>148.79731724872838</c:v>
                </c:pt>
                <c:pt idx="77">
                  <c:v>221.97951281441635</c:v>
                </c:pt>
                <c:pt idx="78">
                  <c:v>545.98150033144236</c:v>
                </c:pt>
                <c:pt idx="79">
                  <c:v>18080.424144560631</c:v>
                </c:pt>
                <c:pt idx="80">
                  <c:v>19981.958951041172</c:v>
                </c:pt>
                <c:pt idx="81">
                  <c:v>22083.47991887209</c:v>
                </c:pt>
                <c:pt idx="84">
                  <c:v>33.201169227365469</c:v>
                </c:pt>
                <c:pt idx="85">
                  <c:v>36.692966676192441</c:v>
                </c:pt>
                <c:pt idx="88">
                  <c:v>54.739473917272001</c:v>
                </c:pt>
                <c:pt idx="89">
                  <c:v>121.82493960703474</c:v>
                </c:pt>
                <c:pt idx="92">
                  <c:v>2446.919322642204</c:v>
                </c:pt>
                <c:pt idx="93">
                  <c:v>2704.2640742615254</c:v>
                </c:pt>
                <c:pt idx="96">
                  <c:v>2988.674009670603</c:v>
                </c:pt>
                <c:pt idx="97">
                  <c:v>6018.4503787208223</c:v>
                </c:pt>
                <c:pt idx="100">
                  <c:v>7350.9518924197264</c:v>
                </c:pt>
                <c:pt idx="101">
                  <c:v>66342.4400627789</c:v>
                </c:pt>
                <c:pt idx="104">
                  <c:v>73319.735391559952</c:v>
                </c:pt>
                <c:pt idx="105">
                  <c:v>81030.839275753839</c:v>
                </c:pt>
                <c:pt idx="108">
                  <c:v>89552.927034825087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'Detail Sheet'!$A$12</c:f>
              <c:strCache>
                <c:ptCount val="1"/>
                <c:pt idx="0">
                  <c:v>1</c:v>
                </c:pt>
              </c:strCache>
            </c:strRef>
          </c:tx>
          <c:marker>
            <c:symbol val="square"/>
            <c:size val="5"/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Sheet'!$AU$12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Sheet'!$K$12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'Detail Sheet'!$A$13</c:f>
              <c:strCache>
                <c:ptCount val="1"/>
                <c:pt idx="0">
                  <c:v>2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Sheet'!$AU$13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Sheet'!$K$13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'Detail Sheet'!$A$14</c:f>
              <c:strCache>
                <c:ptCount val="1"/>
                <c:pt idx="0">
                  <c:v>3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Sheet'!$AU$14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Sheet'!$K$14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'Detail Sheet'!$A$15</c:f>
              <c:strCache>
                <c:ptCount val="1"/>
                <c:pt idx="0">
                  <c:v>4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Sheet'!$AU$15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Sheet'!$K$15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'Detail Sheet'!$A$16</c:f>
              <c:strCache>
                <c:ptCount val="1"/>
                <c:pt idx="0">
                  <c:v>5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Sheet'!$AU$16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Sheet'!$K$16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'Detail Sheet'!$A$17</c:f>
              <c:strCache>
                <c:ptCount val="1"/>
                <c:pt idx="0">
                  <c:v>6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Sheet'!$AU$17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Sheet'!$K$17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'Detail Sheet'!$A$18</c:f>
              <c:strCache>
                <c:ptCount val="1"/>
                <c:pt idx="0">
                  <c:v>7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Sheet'!$AU$18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Sheet'!$K$18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'Detail Sheet'!$A$19</c:f>
              <c:strCache>
                <c:ptCount val="1"/>
                <c:pt idx="0">
                  <c:v>8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Sheet'!$AU$19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Sheet'!$K$19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'Detail Sheet'!$A$20</c:f>
              <c:strCache>
                <c:ptCount val="1"/>
                <c:pt idx="0">
                  <c:v>9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Sheet'!$K$20</c:f>
            </c:numRef>
          </c:xVal>
          <c:yVal>
            <c:numRef>
              <c:f>'Detail Sheet'!$AU$20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'Detail Sheet'!$A$21</c:f>
              <c:strCache>
                <c:ptCount val="1"/>
                <c:pt idx="0">
                  <c:v>10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Sheet'!$K$21</c:f>
            </c:numRef>
          </c:xVal>
          <c:yVal>
            <c:numRef>
              <c:f>'Detail Sheet'!$AU$21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'Detail Sheet'!$A$22</c:f>
              <c:strCache>
                <c:ptCount val="1"/>
                <c:pt idx="0">
                  <c:v>11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Sheet'!$AU$22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Sheet'!$K$22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'Detail Sheet'!$C$23</c:f>
              <c:strCache>
                <c:ptCount val="1"/>
              </c:strCache>
            </c:strRef>
          </c:tx>
          <c:xVal>
            <c:numRef>
              <c:f>'Detail Sheet'!$AU$23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Sheet'!$K$23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'Detail Sheet'!$C$24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Sheet'!$AU$24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Sheet'!$K$24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'Detail Sheet'!$C$25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Sheet'!$AU$25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Sheet'!$K$25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'Detail Sheet'!$C$26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Sheet'!$AU$26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Sheet'!$K$26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'Detail Sheet'!$C$27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Sheet'!$AU$27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Sheet'!$K$27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'Detail Sheet'!$C$28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Sheet'!$AU$28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Sheet'!$K$28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'Detail Sheet'!$C$29</c:f>
              <c:strCache>
                <c:ptCount val="1"/>
              </c:strCache>
            </c:strRef>
          </c:tx>
          <c:marker>
            <c:symbol val="none"/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Sheet'!$AU$29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Sheet'!$K$29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'Detail Sheet'!$C$30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Sheet'!$AU$30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Sheet'!$K$30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'Detail Sheet'!$C$31</c:f>
              <c:strCache>
                <c:ptCount val="1"/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'Detail Sheet'!$AU$31</c:f>
              <c:numCache>
                <c:formatCode>#,##0</c:formatCode>
                <c:ptCount val="1"/>
                <c:pt idx="0">
                  <c:v>0</c:v>
                </c:pt>
              </c:numCache>
            </c:numRef>
          </c:xVal>
          <c:yVal>
            <c:numRef>
              <c:f>'Detail Sheet'!$K$31</c:f>
              <c:numCache>
                <c:formatCode>#,##0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545088"/>
        <c:axId val="121547008"/>
      </c:scatterChart>
      <c:valAx>
        <c:axId val="121545088"/>
        <c:scaling>
          <c:logBase val="10"/>
          <c:orientation val="minMax"/>
          <c:max val="1000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Benefits (in points)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21547008"/>
        <c:crosses val="autoZero"/>
        <c:crossBetween val="midCat"/>
      </c:valAx>
      <c:valAx>
        <c:axId val="121547008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Capex (net of external funding - in k$)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21545088"/>
        <c:crossesAt val="1"/>
        <c:crossBetween val="midCat"/>
      </c:valAx>
    </c:plotArea>
    <c:legend>
      <c:legendPos val="b"/>
      <c:layout>
        <c:manualLayout>
          <c:xMode val="edge"/>
          <c:yMode val="edge"/>
          <c:x val="8.0712987799601968E-2"/>
          <c:y val="0.91175241521436146"/>
          <c:w val="0.75236390842408374"/>
          <c:h val="8.8247514515231051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</a:t>
            </a:r>
            <a:r>
              <a:rPr lang="en-US" baseline="0"/>
              <a:t> Benefit - Service Categories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249822670324532"/>
          <c:y val="1.8388928656645192E-2"/>
          <c:w val="0.86095436677862036"/>
          <c:h val="0.72890734112781352"/>
        </c:manualLayout>
      </c:layout>
      <c:scatterChart>
        <c:scatterStyle val="lineMarker"/>
        <c:varyColors val="0"/>
        <c:ser>
          <c:idx val="2"/>
          <c:order val="0"/>
          <c:tx>
            <c:strRef>
              <c:f>'cost benefit band data'!$D$6</c:f>
              <c:strCache>
                <c:ptCount val="1"/>
                <c:pt idx="0">
                  <c:v>Cost Benefit Ratio: 0.1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'cost benefit band data'!$D$8:$D$169</c:f>
              <c:numCache>
                <c:formatCode>0</c:formatCode>
                <c:ptCount val="162"/>
                <c:pt idx="0">
                  <c:v>1.1051709180756477</c:v>
                </c:pt>
                <c:pt idx="1">
                  <c:v>1.2214027581601699</c:v>
                </c:pt>
                <c:pt idx="2">
                  <c:v>1.3498588075760032</c:v>
                </c:pt>
                <c:pt idx="3">
                  <c:v>4.0551999668446745</c:v>
                </c:pt>
                <c:pt idx="4">
                  <c:v>9.9741824548147182</c:v>
                </c:pt>
                <c:pt idx="5">
                  <c:v>16.444646771097048</c:v>
                </c:pt>
                <c:pt idx="6">
                  <c:v>18.17414536944306</c:v>
                </c:pt>
                <c:pt idx="7">
                  <c:v>44.701184493300815</c:v>
                </c:pt>
                <c:pt idx="8">
                  <c:v>49.402449105530167</c:v>
                </c:pt>
                <c:pt idx="9">
                  <c:v>60.34028759736195</c:v>
                </c:pt>
                <c:pt idx="10">
                  <c:v>81.450868664968141</c:v>
                </c:pt>
                <c:pt idx="11">
                  <c:v>90.017131300521811</c:v>
                </c:pt>
                <c:pt idx="12">
                  <c:v>99.484315641933776</c:v>
                </c:pt>
                <c:pt idx="13">
                  <c:v>109.94717245212352</c:v>
                </c:pt>
                <c:pt idx="14">
                  <c:v>121.51041751873485</c:v>
                </c:pt>
                <c:pt idx="15">
                  <c:v>134.28977968493552</c:v>
                </c:pt>
                <c:pt idx="16">
                  <c:v>200.33680997479166</c:v>
                </c:pt>
                <c:pt idx="17">
                  <c:v>181.27224187515122</c:v>
                </c:pt>
                <c:pt idx="18">
                  <c:v>492.74904109325632</c:v>
                </c:pt>
                <c:pt idx="19">
                  <c:v>992.27471560502624</c:v>
                </c:pt>
                <c:pt idx="20">
                  <c:v>1480.299927584545</c:v>
                </c:pt>
                <c:pt idx="21">
                  <c:v>20.085536923187668</c:v>
                </c:pt>
                <c:pt idx="22">
                  <c:v>40.447304360067399</c:v>
                </c:pt>
                <c:pt idx="23">
                  <c:v>66.686331040925154</c:v>
                </c:pt>
                <c:pt idx="24">
                  <c:v>73.699793699595787</c:v>
                </c:pt>
                <c:pt idx="25">
                  <c:v>164.0219072999017</c:v>
                </c:pt>
                <c:pt idx="26">
                  <c:v>330.29955990964862</c:v>
                </c:pt>
                <c:pt idx="27">
                  <c:v>365.03746786532889</c:v>
                </c:pt>
                <c:pt idx="28">
                  <c:v>403.42879349273511</c:v>
                </c:pt>
                <c:pt idx="29">
                  <c:v>445.85777008251677</c:v>
                </c:pt>
                <c:pt idx="30">
                  <c:v>544.57191012592898</c:v>
                </c:pt>
                <c:pt idx="31">
                  <c:v>665.14163304436181</c:v>
                </c:pt>
                <c:pt idx="32">
                  <c:v>812.4058251675433</c:v>
                </c:pt>
                <c:pt idx="33">
                  <c:v>897.84729165041756</c:v>
                </c:pt>
                <c:pt idx="34">
                  <c:v>1096.6331584284585</c:v>
                </c:pt>
                <c:pt idx="35">
                  <c:v>1211.9670744925763</c:v>
                </c:pt>
                <c:pt idx="36">
                  <c:v>1339.430764394418</c:v>
                </c:pt>
                <c:pt idx="37">
                  <c:v>1635.984429995927</c:v>
                </c:pt>
                <c:pt idx="38">
                  <c:v>2440.6019776244984</c:v>
                </c:pt>
                <c:pt idx="39">
                  <c:v>2697.2823282685099</c:v>
                </c:pt>
                <c:pt idx="40">
                  <c:v>2980.9579870417283</c:v>
                </c:pt>
                <c:pt idx="41">
                  <c:v>3294.4680752838403</c:v>
                </c:pt>
                <c:pt idx="42">
                  <c:v>3640.9503073323522</c:v>
                </c:pt>
                <c:pt idx="43">
                  <c:v>4023.8723938223129</c:v>
                </c:pt>
                <c:pt idx="44">
                  <c:v>4447.0667476998578</c:v>
                </c:pt>
                <c:pt idx="45">
                  <c:v>4914.7688402991344</c:v>
                </c:pt>
                <c:pt idx="46">
                  <c:v>5431.6595913629781</c:v>
                </c:pt>
                <c:pt idx="47">
                  <c:v>6002.9122172610178</c:v>
                </c:pt>
                <c:pt idx="48">
                  <c:v>2.0137527074704766</c:v>
                </c:pt>
                <c:pt idx="49">
                  <c:v>2.2255409284924679</c:v>
                </c:pt>
                <c:pt idx="50">
                  <c:v>6.0496474644129465</c:v>
                </c:pt>
                <c:pt idx="51">
                  <c:v>6.6858944422792685</c:v>
                </c:pt>
                <c:pt idx="52">
                  <c:v>7.3890560989306504</c:v>
                </c:pt>
                <c:pt idx="53">
                  <c:v>8.1661699125676517</c:v>
                </c:pt>
                <c:pt idx="54">
                  <c:v>33.115451958692312</c:v>
                </c:pt>
                <c:pt idx="55">
                  <c:v>221.40641620418717</c:v>
                </c:pt>
                <c:pt idx="56">
                  <c:v>9897.1290587439089</c:v>
                </c:pt>
                <c:pt idx="58">
                  <c:v>1.4918246976412703</c:v>
                </c:pt>
                <c:pt idx="59">
                  <c:v>1.6487212707001282</c:v>
                </c:pt>
                <c:pt idx="62">
                  <c:v>2.4596031111569499</c:v>
                </c:pt>
                <c:pt idx="63">
                  <c:v>3.0041660239464334</c:v>
                </c:pt>
                <c:pt idx="64">
                  <c:v>4.4816890703380645</c:v>
                </c:pt>
                <c:pt idx="65">
                  <c:v>4.9530324243951149</c:v>
                </c:pt>
                <c:pt idx="66">
                  <c:v>24.532530197109352</c:v>
                </c:pt>
                <c:pt idx="67">
                  <c:v>27.112638920657883</c:v>
                </c:pt>
                <c:pt idx="68">
                  <c:v>29.964100047397011</c:v>
                </c:pt>
                <c:pt idx="69">
                  <c:v>36.598234443677988</c:v>
                </c:pt>
                <c:pt idx="70">
                  <c:v>148.4131591025766</c:v>
                </c:pt>
                <c:pt idx="71">
                  <c:v>1.8221188003905089</c:v>
                </c:pt>
                <c:pt idx="72">
                  <c:v>2.7182818284590451</c:v>
                </c:pt>
                <c:pt idx="73">
                  <c:v>9.025013499434122</c:v>
                </c:pt>
                <c:pt idx="74">
                  <c:v>11.023176380641601</c:v>
                </c:pt>
                <c:pt idx="75">
                  <c:v>13.463738035001692</c:v>
                </c:pt>
                <c:pt idx="76">
                  <c:v>14.879731724872837</c:v>
                </c:pt>
                <c:pt idx="77">
                  <c:v>22.197951281441636</c:v>
                </c:pt>
                <c:pt idx="78">
                  <c:v>54.598150033144236</c:v>
                </c:pt>
                <c:pt idx="79">
                  <c:v>1808.0424144560632</c:v>
                </c:pt>
                <c:pt idx="80">
                  <c:v>1998.1958951041172</c:v>
                </c:pt>
                <c:pt idx="81">
                  <c:v>2208.347991887209</c:v>
                </c:pt>
                <c:pt idx="84">
                  <c:v>3.3201169227365472</c:v>
                </c:pt>
                <c:pt idx="85">
                  <c:v>3.6692966676192444</c:v>
                </c:pt>
                <c:pt idx="88">
                  <c:v>5.4739473917271999</c:v>
                </c:pt>
                <c:pt idx="89">
                  <c:v>12.182493960703473</c:v>
                </c:pt>
                <c:pt idx="92">
                  <c:v>244.69193226422038</c:v>
                </c:pt>
                <c:pt idx="93">
                  <c:v>270.42640742615254</c:v>
                </c:pt>
                <c:pt idx="96">
                  <c:v>298.86740096706029</c:v>
                </c:pt>
                <c:pt idx="97">
                  <c:v>601.84503787208223</c:v>
                </c:pt>
                <c:pt idx="100">
                  <c:v>735.09518924197266</c:v>
                </c:pt>
                <c:pt idx="101">
                  <c:v>6634.2440062778896</c:v>
                </c:pt>
                <c:pt idx="104">
                  <c:v>7331.9735391559952</c:v>
                </c:pt>
                <c:pt idx="105">
                  <c:v>8103.0839275753842</c:v>
                </c:pt>
                <c:pt idx="108">
                  <c:v>8955.2927034825079</c:v>
                </c:pt>
              </c:numCache>
            </c:numRef>
          </c:xVal>
          <c:yVal>
            <c:numRef>
              <c:f>'cost benefit band data'!$E$8:$E$169</c:f>
              <c:numCache>
                <c:formatCode>0</c:formatCode>
                <c:ptCount val="162"/>
                <c:pt idx="0">
                  <c:v>0.11051709180756478</c:v>
                </c:pt>
                <c:pt idx="1">
                  <c:v>0.122140275816017</c:v>
                </c:pt>
                <c:pt idx="2">
                  <c:v>0.13498588075760032</c:v>
                </c:pt>
                <c:pt idx="3">
                  <c:v>0.40551999668446748</c:v>
                </c:pt>
                <c:pt idx="4">
                  <c:v>0.99741824548147184</c:v>
                </c:pt>
                <c:pt idx="5">
                  <c:v>1.6444646771097049</c:v>
                </c:pt>
                <c:pt idx="6">
                  <c:v>1.8174145369443062</c:v>
                </c:pt>
                <c:pt idx="7">
                  <c:v>4.4701184493300818</c:v>
                </c:pt>
                <c:pt idx="8">
                  <c:v>4.9402449105530168</c:v>
                </c:pt>
                <c:pt idx="9">
                  <c:v>6.034028759736195</c:v>
                </c:pt>
                <c:pt idx="10">
                  <c:v>8.1450868664968148</c:v>
                </c:pt>
                <c:pt idx="11">
                  <c:v>9.0017131300521811</c:v>
                </c:pt>
                <c:pt idx="12">
                  <c:v>9.9484315641933776</c:v>
                </c:pt>
                <c:pt idx="13">
                  <c:v>10.994717245212353</c:v>
                </c:pt>
                <c:pt idx="14">
                  <c:v>12.151041751873485</c:v>
                </c:pt>
                <c:pt idx="15">
                  <c:v>13.428977968493554</c:v>
                </c:pt>
                <c:pt idx="16">
                  <c:v>20.033680997479166</c:v>
                </c:pt>
                <c:pt idx="17">
                  <c:v>18.127224187515122</c:v>
                </c:pt>
                <c:pt idx="18">
                  <c:v>49.274904109325632</c:v>
                </c:pt>
                <c:pt idx="19">
                  <c:v>99.227471560502636</c:v>
                </c:pt>
                <c:pt idx="20">
                  <c:v>148.02999275845451</c:v>
                </c:pt>
                <c:pt idx="21">
                  <c:v>2.0085536923187668</c:v>
                </c:pt>
                <c:pt idx="22">
                  <c:v>4.0447304360067404</c:v>
                </c:pt>
                <c:pt idx="23">
                  <c:v>6.6686331040925158</c:v>
                </c:pt>
                <c:pt idx="24">
                  <c:v>7.3699793699595793</c:v>
                </c:pt>
                <c:pt idx="25">
                  <c:v>16.402190729990171</c:v>
                </c:pt>
                <c:pt idx="26">
                  <c:v>33.029955990964865</c:v>
                </c:pt>
                <c:pt idx="27">
                  <c:v>36.503746786532894</c:v>
                </c:pt>
                <c:pt idx="28">
                  <c:v>40.342879349273517</c:v>
                </c:pt>
                <c:pt idx="29">
                  <c:v>44.585777008251682</c:v>
                </c:pt>
                <c:pt idx="30">
                  <c:v>54.457191012592901</c:v>
                </c:pt>
                <c:pt idx="31">
                  <c:v>66.514163304436181</c:v>
                </c:pt>
                <c:pt idx="32">
                  <c:v>81.24058251675433</c:v>
                </c:pt>
                <c:pt idx="33">
                  <c:v>89.784729165041767</c:v>
                </c:pt>
                <c:pt idx="34">
                  <c:v>109.66331584284586</c:v>
                </c:pt>
                <c:pt idx="35">
                  <c:v>121.19670744925764</c:v>
                </c:pt>
                <c:pt idx="36">
                  <c:v>133.9430764394418</c:v>
                </c:pt>
                <c:pt idx="37">
                  <c:v>163.59844299959272</c:v>
                </c:pt>
                <c:pt idx="38">
                  <c:v>244.06019776244986</c:v>
                </c:pt>
                <c:pt idx="39">
                  <c:v>269.72823282685101</c:v>
                </c:pt>
                <c:pt idx="40">
                  <c:v>298.09579870417286</c:v>
                </c:pt>
                <c:pt idx="41">
                  <c:v>329.44680752838406</c:v>
                </c:pt>
                <c:pt idx="42">
                  <c:v>364.09503073323526</c:v>
                </c:pt>
                <c:pt idx="43">
                  <c:v>402.38723938223131</c:v>
                </c:pt>
                <c:pt idx="44">
                  <c:v>444.7066747699858</c:v>
                </c:pt>
                <c:pt idx="45">
                  <c:v>491.47688402991344</c:v>
                </c:pt>
                <c:pt idx="46">
                  <c:v>543.16595913629783</c:v>
                </c:pt>
                <c:pt idx="47">
                  <c:v>600.29122172610175</c:v>
                </c:pt>
                <c:pt idx="48">
                  <c:v>0.20137527074704767</c:v>
                </c:pt>
                <c:pt idx="49">
                  <c:v>0.22255409284924679</c:v>
                </c:pt>
                <c:pt idx="50">
                  <c:v>0.60496474644129472</c:v>
                </c:pt>
                <c:pt idx="51">
                  <c:v>0.66858944422792688</c:v>
                </c:pt>
                <c:pt idx="52">
                  <c:v>0.73890560989306509</c:v>
                </c:pt>
                <c:pt idx="53">
                  <c:v>0.81661699125676523</c:v>
                </c:pt>
                <c:pt idx="54">
                  <c:v>3.3115451958692312</c:v>
                </c:pt>
                <c:pt idx="55">
                  <c:v>22.14064162041872</c:v>
                </c:pt>
                <c:pt idx="56">
                  <c:v>989.71290587439091</c:v>
                </c:pt>
                <c:pt idx="58">
                  <c:v>0.14918246976412705</c:v>
                </c:pt>
                <c:pt idx="59">
                  <c:v>0.16487212707001284</c:v>
                </c:pt>
                <c:pt idx="62">
                  <c:v>0.245960311115695</c:v>
                </c:pt>
                <c:pt idx="63">
                  <c:v>0.30041660239464335</c:v>
                </c:pt>
                <c:pt idx="64">
                  <c:v>0.44816890703380646</c:v>
                </c:pt>
                <c:pt idx="65">
                  <c:v>0.49530324243951152</c:v>
                </c:pt>
                <c:pt idx="66">
                  <c:v>2.4532530197109352</c:v>
                </c:pt>
                <c:pt idx="67">
                  <c:v>2.7112638920657885</c:v>
                </c:pt>
                <c:pt idx="68">
                  <c:v>2.9964100047397011</c:v>
                </c:pt>
                <c:pt idx="69">
                  <c:v>3.6598234443677988</c:v>
                </c:pt>
                <c:pt idx="70">
                  <c:v>14.841315910257661</c:v>
                </c:pt>
                <c:pt idx="71">
                  <c:v>0.18221188003905089</c:v>
                </c:pt>
                <c:pt idx="72">
                  <c:v>0.27182818284590454</c:v>
                </c:pt>
                <c:pt idx="73">
                  <c:v>0.90250134994341225</c:v>
                </c:pt>
                <c:pt idx="74">
                  <c:v>1.1023176380641602</c:v>
                </c:pt>
                <c:pt idx="75">
                  <c:v>1.3463738035001693</c:v>
                </c:pt>
                <c:pt idx="76">
                  <c:v>1.4879731724872838</c:v>
                </c:pt>
                <c:pt idx="77">
                  <c:v>2.2197951281441637</c:v>
                </c:pt>
                <c:pt idx="78">
                  <c:v>5.4598150033144242</c:v>
                </c:pt>
                <c:pt idx="79">
                  <c:v>180.80424144560632</c:v>
                </c:pt>
                <c:pt idx="80">
                  <c:v>199.81958951041173</c:v>
                </c:pt>
                <c:pt idx="81">
                  <c:v>220.83479918872092</c:v>
                </c:pt>
                <c:pt idx="84">
                  <c:v>0.33201169227365473</c:v>
                </c:pt>
                <c:pt idx="85">
                  <c:v>0.36692966676192446</c:v>
                </c:pt>
                <c:pt idx="88">
                  <c:v>0.54739473917271997</c:v>
                </c:pt>
                <c:pt idx="89">
                  <c:v>1.2182493960703473</c:v>
                </c:pt>
                <c:pt idx="92">
                  <c:v>24.469193226422039</c:v>
                </c:pt>
                <c:pt idx="93">
                  <c:v>27.042640742615255</c:v>
                </c:pt>
                <c:pt idx="96">
                  <c:v>29.886740096706031</c:v>
                </c:pt>
                <c:pt idx="97">
                  <c:v>60.184503787208229</c:v>
                </c:pt>
                <c:pt idx="100">
                  <c:v>73.509518924197266</c:v>
                </c:pt>
                <c:pt idx="101">
                  <c:v>663.42440062778905</c:v>
                </c:pt>
                <c:pt idx="104">
                  <c:v>733.19735391559959</c:v>
                </c:pt>
                <c:pt idx="105">
                  <c:v>810.30839275753851</c:v>
                </c:pt>
                <c:pt idx="108">
                  <c:v>895.52927034825086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'cost benefit band data'!$F$6</c:f>
              <c:strCache>
                <c:ptCount val="1"/>
                <c:pt idx="0">
                  <c:v>Cost Benefit Ratio: 0.3</c:v>
                </c:pt>
              </c:strCache>
            </c:strRef>
          </c:tx>
          <c:spPr>
            <a:ln w="1905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'cost benefit band data'!$F$8:$F$169</c:f>
              <c:numCache>
                <c:formatCode>0</c:formatCode>
                <c:ptCount val="162"/>
                <c:pt idx="0">
                  <c:v>1.1051709180756477</c:v>
                </c:pt>
                <c:pt idx="1">
                  <c:v>1.2214027581601699</c:v>
                </c:pt>
                <c:pt idx="2">
                  <c:v>1.3498588075760032</c:v>
                </c:pt>
                <c:pt idx="3">
                  <c:v>4.0551999668446745</c:v>
                </c:pt>
                <c:pt idx="4">
                  <c:v>9.9741824548147182</c:v>
                </c:pt>
                <c:pt idx="5">
                  <c:v>16.444646771097048</c:v>
                </c:pt>
                <c:pt idx="6">
                  <c:v>18.17414536944306</c:v>
                </c:pt>
                <c:pt idx="7">
                  <c:v>44.701184493300815</c:v>
                </c:pt>
                <c:pt idx="8">
                  <c:v>49.402449105530167</c:v>
                </c:pt>
                <c:pt idx="9">
                  <c:v>60.34028759736195</c:v>
                </c:pt>
                <c:pt idx="10">
                  <c:v>81.450868664968141</c:v>
                </c:pt>
                <c:pt idx="11">
                  <c:v>90.017131300521811</c:v>
                </c:pt>
                <c:pt idx="12">
                  <c:v>99.484315641933776</c:v>
                </c:pt>
                <c:pt idx="13">
                  <c:v>109.94717245212352</c:v>
                </c:pt>
                <c:pt idx="14">
                  <c:v>121.51041751873485</c:v>
                </c:pt>
                <c:pt idx="15">
                  <c:v>134.28977968493552</c:v>
                </c:pt>
                <c:pt idx="16">
                  <c:v>200.33680997479166</c:v>
                </c:pt>
                <c:pt idx="17">
                  <c:v>181.27224187515122</c:v>
                </c:pt>
                <c:pt idx="18">
                  <c:v>492.74904109325632</c:v>
                </c:pt>
                <c:pt idx="19">
                  <c:v>992.27471560502624</c:v>
                </c:pt>
                <c:pt idx="20">
                  <c:v>1480.299927584545</c:v>
                </c:pt>
                <c:pt idx="21">
                  <c:v>20.085536923187668</c:v>
                </c:pt>
                <c:pt idx="22">
                  <c:v>40.447304360067399</c:v>
                </c:pt>
                <c:pt idx="23">
                  <c:v>66.686331040925154</c:v>
                </c:pt>
                <c:pt idx="24">
                  <c:v>73.699793699595787</c:v>
                </c:pt>
                <c:pt idx="25">
                  <c:v>164.0219072999017</c:v>
                </c:pt>
                <c:pt idx="26">
                  <c:v>330.29955990964862</c:v>
                </c:pt>
                <c:pt idx="27">
                  <c:v>365.03746786532889</c:v>
                </c:pt>
                <c:pt idx="28">
                  <c:v>403.42879349273511</c:v>
                </c:pt>
                <c:pt idx="29">
                  <c:v>445.85777008251677</c:v>
                </c:pt>
                <c:pt idx="30">
                  <c:v>544.57191012592898</c:v>
                </c:pt>
                <c:pt idx="31">
                  <c:v>665.14163304436181</c:v>
                </c:pt>
                <c:pt idx="32">
                  <c:v>812.4058251675433</c:v>
                </c:pt>
                <c:pt idx="33">
                  <c:v>897.84729165041756</c:v>
                </c:pt>
                <c:pt idx="34">
                  <c:v>1096.6331584284585</c:v>
                </c:pt>
                <c:pt idx="35">
                  <c:v>1211.9670744925763</c:v>
                </c:pt>
                <c:pt idx="36">
                  <c:v>1339.430764394418</c:v>
                </c:pt>
                <c:pt idx="37">
                  <c:v>1635.984429995927</c:v>
                </c:pt>
                <c:pt idx="38">
                  <c:v>2440.6019776244984</c:v>
                </c:pt>
                <c:pt idx="39">
                  <c:v>2697.2823282685099</c:v>
                </c:pt>
                <c:pt idx="40">
                  <c:v>2980.9579870417283</c:v>
                </c:pt>
                <c:pt idx="41">
                  <c:v>3294.4680752838403</c:v>
                </c:pt>
                <c:pt idx="42">
                  <c:v>3640.9503073323522</c:v>
                </c:pt>
                <c:pt idx="43">
                  <c:v>4023.8723938223129</c:v>
                </c:pt>
                <c:pt idx="44">
                  <c:v>4447.0667476998578</c:v>
                </c:pt>
                <c:pt idx="45">
                  <c:v>4914.7688402991344</c:v>
                </c:pt>
                <c:pt idx="46">
                  <c:v>5431.6595913629781</c:v>
                </c:pt>
                <c:pt idx="47">
                  <c:v>6002.9122172610178</c:v>
                </c:pt>
                <c:pt idx="48">
                  <c:v>2.0137527074704766</c:v>
                </c:pt>
                <c:pt idx="49">
                  <c:v>2.2255409284924679</c:v>
                </c:pt>
                <c:pt idx="50">
                  <c:v>6.0496474644129465</c:v>
                </c:pt>
                <c:pt idx="51">
                  <c:v>6.6858944422792685</c:v>
                </c:pt>
                <c:pt idx="52">
                  <c:v>7.3890560989306504</c:v>
                </c:pt>
                <c:pt idx="53">
                  <c:v>8.1661699125676517</c:v>
                </c:pt>
                <c:pt idx="54">
                  <c:v>33.115451958692312</c:v>
                </c:pt>
                <c:pt idx="55">
                  <c:v>221.40641620418717</c:v>
                </c:pt>
                <c:pt idx="56">
                  <c:v>9897.1290587439089</c:v>
                </c:pt>
                <c:pt idx="58">
                  <c:v>1.4918246976412703</c:v>
                </c:pt>
                <c:pt idx="59">
                  <c:v>1.6487212707001282</c:v>
                </c:pt>
                <c:pt idx="62">
                  <c:v>2.4596031111569499</c:v>
                </c:pt>
                <c:pt idx="63">
                  <c:v>3.0041660239464334</c:v>
                </c:pt>
                <c:pt idx="64">
                  <c:v>4.4816890703380645</c:v>
                </c:pt>
                <c:pt idx="65">
                  <c:v>4.9530324243951149</c:v>
                </c:pt>
                <c:pt idx="66">
                  <c:v>24.532530197109352</c:v>
                </c:pt>
                <c:pt idx="67">
                  <c:v>27.112638920657883</c:v>
                </c:pt>
                <c:pt idx="68">
                  <c:v>29.964100047397011</c:v>
                </c:pt>
                <c:pt idx="69">
                  <c:v>36.598234443677988</c:v>
                </c:pt>
                <c:pt idx="70">
                  <c:v>148.4131591025766</c:v>
                </c:pt>
                <c:pt idx="71">
                  <c:v>1.8221188003905089</c:v>
                </c:pt>
                <c:pt idx="72">
                  <c:v>2.7182818284590451</c:v>
                </c:pt>
                <c:pt idx="73">
                  <c:v>9.025013499434122</c:v>
                </c:pt>
                <c:pt idx="74">
                  <c:v>11.023176380641601</c:v>
                </c:pt>
                <c:pt idx="75">
                  <c:v>13.463738035001692</c:v>
                </c:pt>
                <c:pt idx="76">
                  <c:v>14.879731724872837</c:v>
                </c:pt>
                <c:pt idx="77">
                  <c:v>22.197951281441636</c:v>
                </c:pt>
                <c:pt idx="78">
                  <c:v>54.598150033144236</c:v>
                </c:pt>
                <c:pt idx="79">
                  <c:v>1808.0424144560632</c:v>
                </c:pt>
                <c:pt idx="80">
                  <c:v>1998.1958951041172</c:v>
                </c:pt>
                <c:pt idx="81">
                  <c:v>2208.347991887209</c:v>
                </c:pt>
                <c:pt idx="84">
                  <c:v>3.3201169227365472</c:v>
                </c:pt>
                <c:pt idx="85">
                  <c:v>3.6692966676192444</c:v>
                </c:pt>
                <c:pt idx="88">
                  <c:v>5.4739473917271999</c:v>
                </c:pt>
                <c:pt idx="89">
                  <c:v>12.182493960703473</c:v>
                </c:pt>
                <c:pt idx="92">
                  <c:v>244.69193226422038</c:v>
                </c:pt>
                <c:pt idx="93">
                  <c:v>270.42640742615254</c:v>
                </c:pt>
                <c:pt idx="96">
                  <c:v>298.86740096706029</c:v>
                </c:pt>
                <c:pt idx="97">
                  <c:v>601.84503787208223</c:v>
                </c:pt>
                <c:pt idx="100">
                  <c:v>735.09518924197266</c:v>
                </c:pt>
                <c:pt idx="101">
                  <c:v>6634.2440062778896</c:v>
                </c:pt>
                <c:pt idx="104">
                  <c:v>7331.9735391559952</c:v>
                </c:pt>
                <c:pt idx="105">
                  <c:v>8103.0839275753842</c:v>
                </c:pt>
                <c:pt idx="108">
                  <c:v>8955.2927034825079</c:v>
                </c:pt>
              </c:numCache>
            </c:numRef>
          </c:xVal>
          <c:yVal>
            <c:numRef>
              <c:f>'cost benefit band data'!$G$8:$G$169</c:f>
              <c:numCache>
                <c:formatCode>0</c:formatCode>
                <c:ptCount val="162"/>
                <c:pt idx="0">
                  <c:v>0.3315512754226943</c:v>
                </c:pt>
                <c:pt idx="1">
                  <c:v>0.36642082744805093</c:v>
                </c:pt>
                <c:pt idx="2">
                  <c:v>0.40495764227280096</c:v>
                </c:pt>
                <c:pt idx="3">
                  <c:v>1.2165599900534023</c:v>
                </c:pt>
                <c:pt idx="4">
                  <c:v>2.9922547364444152</c:v>
                </c:pt>
                <c:pt idx="5">
                  <c:v>4.9333940313291142</c:v>
                </c:pt>
                <c:pt idx="6">
                  <c:v>5.4522436108329178</c:v>
                </c:pt>
                <c:pt idx="7">
                  <c:v>13.410355347990244</c:v>
                </c:pt>
                <c:pt idx="8">
                  <c:v>14.82073473165905</c:v>
                </c:pt>
                <c:pt idx="9">
                  <c:v>18.102086279208585</c:v>
                </c:pt>
                <c:pt idx="10">
                  <c:v>24.435260599490441</c:v>
                </c:pt>
                <c:pt idx="11">
                  <c:v>27.005139390156543</c:v>
                </c:pt>
                <c:pt idx="12">
                  <c:v>29.845294692580133</c:v>
                </c:pt>
                <c:pt idx="13">
                  <c:v>32.984151735637056</c:v>
                </c:pt>
                <c:pt idx="14">
                  <c:v>36.453125255620456</c:v>
                </c:pt>
                <c:pt idx="15">
                  <c:v>40.286933905480659</c:v>
                </c:pt>
                <c:pt idx="16">
                  <c:v>60.101042992437499</c:v>
                </c:pt>
                <c:pt idx="17">
                  <c:v>54.381672562545369</c:v>
                </c:pt>
                <c:pt idx="18">
                  <c:v>147.8247123279769</c:v>
                </c:pt>
                <c:pt idx="19">
                  <c:v>297.68241468150785</c:v>
                </c:pt>
                <c:pt idx="20">
                  <c:v>444.08997827536348</c:v>
                </c:pt>
                <c:pt idx="21">
                  <c:v>6.0256610769563004</c:v>
                </c:pt>
                <c:pt idx="22">
                  <c:v>12.134191308020219</c:v>
                </c:pt>
                <c:pt idx="23">
                  <c:v>20.005899312277545</c:v>
                </c:pt>
                <c:pt idx="24">
                  <c:v>22.109938109878737</c:v>
                </c:pt>
                <c:pt idx="25">
                  <c:v>49.206572189970508</c:v>
                </c:pt>
                <c:pt idx="26">
                  <c:v>99.089867972894581</c:v>
                </c:pt>
                <c:pt idx="27">
                  <c:v>109.51124035959866</c:v>
                </c:pt>
                <c:pt idx="28">
                  <c:v>121.02863804782052</c:v>
                </c:pt>
                <c:pt idx="29">
                  <c:v>133.75733102475502</c:v>
                </c:pt>
                <c:pt idx="30">
                  <c:v>163.37157303777869</c:v>
                </c:pt>
                <c:pt idx="31">
                  <c:v>199.54248991330854</c:v>
                </c:pt>
                <c:pt idx="32">
                  <c:v>243.72174755026299</c:v>
                </c:pt>
                <c:pt idx="33">
                  <c:v>269.35418749512525</c:v>
                </c:pt>
                <c:pt idx="34">
                  <c:v>328.98994752853753</c:v>
                </c:pt>
                <c:pt idx="35">
                  <c:v>363.59012234777288</c:v>
                </c:pt>
                <c:pt idx="36">
                  <c:v>401.82922931832542</c:v>
                </c:pt>
                <c:pt idx="37">
                  <c:v>490.79532899877807</c:v>
                </c:pt>
                <c:pt idx="38">
                  <c:v>732.18059328734955</c:v>
                </c:pt>
                <c:pt idx="39">
                  <c:v>809.18469848055292</c:v>
                </c:pt>
                <c:pt idx="40">
                  <c:v>894.28739611251842</c:v>
                </c:pt>
                <c:pt idx="41">
                  <c:v>988.34042258515206</c:v>
                </c:pt>
                <c:pt idx="42">
                  <c:v>1092.2850921997056</c:v>
                </c:pt>
                <c:pt idx="43">
                  <c:v>1207.1617181466938</c:v>
                </c:pt>
                <c:pt idx="44">
                  <c:v>1334.1200243099572</c:v>
                </c:pt>
                <c:pt idx="45">
                  <c:v>1474.4306520897403</c:v>
                </c:pt>
                <c:pt idx="46">
                  <c:v>1629.4978774088934</c:v>
                </c:pt>
                <c:pt idx="47">
                  <c:v>1800.8736651783054</c:v>
                </c:pt>
                <c:pt idx="48">
                  <c:v>0.60412581224114292</c:v>
                </c:pt>
                <c:pt idx="49">
                  <c:v>0.6676622785477403</c:v>
                </c:pt>
                <c:pt idx="50">
                  <c:v>1.8148942393238838</c:v>
                </c:pt>
                <c:pt idx="51">
                  <c:v>2.0057683326837803</c:v>
                </c:pt>
                <c:pt idx="52">
                  <c:v>2.216716829679195</c:v>
                </c:pt>
                <c:pt idx="53">
                  <c:v>2.4498509737702956</c:v>
                </c:pt>
                <c:pt idx="54">
                  <c:v>9.9346355876076924</c:v>
                </c:pt>
                <c:pt idx="55">
                  <c:v>66.421924861256144</c:v>
                </c:pt>
                <c:pt idx="56">
                  <c:v>2969.1387176231724</c:v>
                </c:pt>
                <c:pt idx="58">
                  <c:v>0.44754740929238107</c:v>
                </c:pt>
                <c:pt idx="59">
                  <c:v>0.49461638121003842</c:v>
                </c:pt>
                <c:pt idx="62">
                  <c:v>0.73788093334708493</c:v>
                </c:pt>
                <c:pt idx="63">
                  <c:v>0.90124980718393</c:v>
                </c:pt>
                <c:pt idx="64">
                  <c:v>1.3445067211014192</c:v>
                </c:pt>
                <c:pt idx="65">
                  <c:v>1.4859097273185344</c:v>
                </c:pt>
                <c:pt idx="66">
                  <c:v>7.3597590591328057</c:v>
                </c:pt>
                <c:pt idx="67">
                  <c:v>8.1337916761973652</c:v>
                </c:pt>
                <c:pt idx="68">
                  <c:v>8.9892300142191033</c:v>
                </c:pt>
                <c:pt idx="69">
                  <c:v>10.979470333103396</c:v>
                </c:pt>
                <c:pt idx="70">
                  <c:v>44.523947730772981</c:v>
                </c:pt>
                <c:pt idx="71">
                  <c:v>0.5466356401171526</c:v>
                </c:pt>
                <c:pt idx="72">
                  <c:v>0.81548454853771346</c:v>
                </c:pt>
                <c:pt idx="73">
                  <c:v>2.7075040498302365</c:v>
                </c:pt>
                <c:pt idx="74">
                  <c:v>3.3069529141924803</c:v>
                </c:pt>
                <c:pt idx="75">
                  <c:v>4.0391214105005071</c:v>
                </c:pt>
                <c:pt idx="76">
                  <c:v>4.4639195174618509</c:v>
                </c:pt>
                <c:pt idx="77">
                  <c:v>6.6593853844324906</c:v>
                </c:pt>
                <c:pt idx="78">
                  <c:v>16.379445009943272</c:v>
                </c:pt>
                <c:pt idx="79">
                  <c:v>542.41272433681888</c:v>
                </c:pt>
                <c:pt idx="80">
                  <c:v>599.45876853123514</c:v>
                </c:pt>
                <c:pt idx="81">
                  <c:v>662.50439756616265</c:v>
                </c:pt>
                <c:pt idx="84">
                  <c:v>0.99603507682096415</c:v>
                </c:pt>
                <c:pt idx="85">
                  <c:v>1.1007890002857732</c:v>
                </c:pt>
                <c:pt idx="88">
                  <c:v>1.64218421751816</c:v>
                </c:pt>
                <c:pt idx="89">
                  <c:v>3.654748188211042</c:v>
                </c:pt>
                <c:pt idx="92">
                  <c:v>73.407579679266107</c:v>
                </c:pt>
                <c:pt idx="93">
                  <c:v>81.127922227845758</c:v>
                </c:pt>
                <c:pt idx="96">
                  <c:v>89.66022029011809</c:v>
                </c:pt>
                <c:pt idx="97">
                  <c:v>180.55351136162466</c:v>
                </c:pt>
                <c:pt idx="100">
                  <c:v>220.5285567725918</c:v>
                </c:pt>
                <c:pt idx="101">
                  <c:v>1990.2732018833667</c:v>
                </c:pt>
                <c:pt idx="104">
                  <c:v>2199.5920617467987</c:v>
                </c:pt>
                <c:pt idx="105">
                  <c:v>2430.9251782726151</c:v>
                </c:pt>
                <c:pt idx="108">
                  <c:v>2686.5878110447525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'cost benefit band data'!$H$6</c:f>
              <c:strCache>
                <c:ptCount val="1"/>
                <c:pt idx="0">
                  <c:v>Cost Benefit Ratio: 1</c:v>
                </c:pt>
              </c:strCache>
            </c:strRef>
          </c:tx>
          <c:spPr>
            <a:ln w="19050">
              <a:solidFill>
                <a:srgbClr val="FFFF99"/>
              </a:solidFill>
            </a:ln>
          </c:spPr>
          <c:marker>
            <c:symbol val="none"/>
          </c:marker>
          <c:xVal>
            <c:numRef>
              <c:f>'cost benefit band data'!$H$8:$H$169</c:f>
              <c:numCache>
                <c:formatCode>0</c:formatCode>
                <c:ptCount val="162"/>
                <c:pt idx="0">
                  <c:v>1.1051709180756477</c:v>
                </c:pt>
                <c:pt idx="1">
                  <c:v>1.2214027581601699</c:v>
                </c:pt>
                <c:pt idx="2">
                  <c:v>1.3498588075760032</c:v>
                </c:pt>
                <c:pt idx="3">
                  <c:v>4.0551999668446745</c:v>
                </c:pt>
                <c:pt idx="4">
                  <c:v>9.9741824548147182</c:v>
                </c:pt>
                <c:pt idx="5">
                  <c:v>16.444646771097048</c:v>
                </c:pt>
                <c:pt idx="6">
                  <c:v>18.17414536944306</c:v>
                </c:pt>
                <c:pt idx="7">
                  <c:v>44.701184493300815</c:v>
                </c:pt>
                <c:pt idx="8">
                  <c:v>49.402449105530167</c:v>
                </c:pt>
                <c:pt idx="9">
                  <c:v>60.34028759736195</c:v>
                </c:pt>
                <c:pt idx="10">
                  <c:v>81.450868664968141</c:v>
                </c:pt>
                <c:pt idx="11">
                  <c:v>90.017131300521811</c:v>
                </c:pt>
                <c:pt idx="12">
                  <c:v>99.484315641933776</c:v>
                </c:pt>
                <c:pt idx="13">
                  <c:v>109.94717245212352</c:v>
                </c:pt>
                <c:pt idx="14">
                  <c:v>121.51041751873485</c:v>
                </c:pt>
                <c:pt idx="15">
                  <c:v>134.28977968493552</c:v>
                </c:pt>
                <c:pt idx="16">
                  <c:v>200.33680997479166</c:v>
                </c:pt>
                <c:pt idx="17">
                  <c:v>181.27224187515122</c:v>
                </c:pt>
                <c:pt idx="18">
                  <c:v>492.74904109325632</c:v>
                </c:pt>
                <c:pt idx="19">
                  <c:v>992.27471560502624</c:v>
                </c:pt>
                <c:pt idx="20">
                  <c:v>1480.299927584545</c:v>
                </c:pt>
                <c:pt idx="21">
                  <c:v>20.085536923187668</c:v>
                </c:pt>
                <c:pt idx="22">
                  <c:v>40.447304360067399</c:v>
                </c:pt>
                <c:pt idx="23">
                  <c:v>66.686331040925154</c:v>
                </c:pt>
                <c:pt idx="24">
                  <c:v>73.699793699595787</c:v>
                </c:pt>
                <c:pt idx="25">
                  <c:v>164.0219072999017</c:v>
                </c:pt>
                <c:pt idx="26">
                  <c:v>330.29955990964862</c:v>
                </c:pt>
                <c:pt idx="27">
                  <c:v>365.03746786532889</c:v>
                </c:pt>
                <c:pt idx="28">
                  <c:v>403.42879349273511</c:v>
                </c:pt>
                <c:pt idx="29">
                  <c:v>445.85777008251677</c:v>
                </c:pt>
                <c:pt idx="30">
                  <c:v>544.57191012592898</c:v>
                </c:pt>
                <c:pt idx="31">
                  <c:v>665.14163304436181</c:v>
                </c:pt>
                <c:pt idx="32">
                  <c:v>812.4058251675433</c:v>
                </c:pt>
                <c:pt idx="33">
                  <c:v>897.84729165041756</c:v>
                </c:pt>
                <c:pt idx="34">
                  <c:v>1096.6331584284585</c:v>
                </c:pt>
                <c:pt idx="35">
                  <c:v>1211.9670744925763</c:v>
                </c:pt>
                <c:pt idx="36">
                  <c:v>1339.430764394418</c:v>
                </c:pt>
                <c:pt idx="37">
                  <c:v>1635.984429995927</c:v>
                </c:pt>
                <c:pt idx="38">
                  <c:v>2440.6019776244984</c:v>
                </c:pt>
                <c:pt idx="39">
                  <c:v>2697.2823282685099</c:v>
                </c:pt>
                <c:pt idx="40">
                  <c:v>2980.9579870417283</c:v>
                </c:pt>
                <c:pt idx="41">
                  <c:v>3294.4680752838403</c:v>
                </c:pt>
                <c:pt idx="42">
                  <c:v>3640.9503073323522</c:v>
                </c:pt>
                <c:pt idx="43">
                  <c:v>4023.8723938223129</c:v>
                </c:pt>
                <c:pt idx="44">
                  <c:v>4447.0667476998578</c:v>
                </c:pt>
                <c:pt idx="45">
                  <c:v>4914.7688402991344</c:v>
                </c:pt>
                <c:pt idx="46">
                  <c:v>5431.6595913629781</c:v>
                </c:pt>
                <c:pt idx="47">
                  <c:v>6002.9122172610178</c:v>
                </c:pt>
                <c:pt idx="48">
                  <c:v>2.0137527074704766</c:v>
                </c:pt>
                <c:pt idx="49">
                  <c:v>2.2255409284924679</c:v>
                </c:pt>
                <c:pt idx="50">
                  <c:v>6.0496474644129465</c:v>
                </c:pt>
                <c:pt idx="51">
                  <c:v>6.6858944422792685</c:v>
                </c:pt>
                <c:pt idx="52">
                  <c:v>7.3890560989306504</c:v>
                </c:pt>
                <c:pt idx="53">
                  <c:v>8.1661699125676517</c:v>
                </c:pt>
                <c:pt idx="54">
                  <c:v>33.115451958692312</c:v>
                </c:pt>
                <c:pt idx="55">
                  <c:v>221.40641620418717</c:v>
                </c:pt>
                <c:pt idx="56">
                  <c:v>9897.1290587439089</c:v>
                </c:pt>
                <c:pt idx="58">
                  <c:v>1.4918246976412703</c:v>
                </c:pt>
                <c:pt idx="59">
                  <c:v>1.6487212707001282</c:v>
                </c:pt>
                <c:pt idx="62">
                  <c:v>2.4596031111569499</c:v>
                </c:pt>
                <c:pt idx="63">
                  <c:v>3.0041660239464334</c:v>
                </c:pt>
                <c:pt idx="64">
                  <c:v>4.4816890703380645</c:v>
                </c:pt>
                <c:pt idx="65">
                  <c:v>4.9530324243951149</c:v>
                </c:pt>
                <c:pt idx="66">
                  <c:v>24.532530197109352</c:v>
                </c:pt>
                <c:pt idx="67">
                  <c:v>27.112638920657883</c:v>
                </c:pt>
                <c:pt idx="68">
                  <c:v>29.964100047397011</c:v>
                </c:pt>
                <c:pt idx="69">
                  <c:v>36.598234443677988</c:v>
                </c:pt>
                <c:pt idx="70">
                  <c:v>148.4131591025766</c:v>
                </c:pt>
                <c:pt idx="71">
                  <c:v>1.8221188003905089</c:v>
                </c:pt>
                <c:pt idx="72">
                  <c:v>2.7182818284590451</c:v>
                </c:pt>
                <c:pt idx="73">
                  <c:v>9.025013499434122</c:v>
                </c:pt>
                <c:pt idx="74">
                  <c:v>11.023176380641601</c:v>
                </c:pt>
                <c:pt idx="75">
                  <c:v>13.463738035001692</c:v>
                </c:pt>
                <c:pt idx="76">
                  <c:v>14.879731724872837</c:v>
                </c:pt>
                <c:pt idx="77">
                  <c:v>22.197951281441636</c:v>
                </c:pt>
                <c:pt idx="78">
                  <c:v>54.598150033144236</c:v>
                </c:pt>
                <c:pt idx="79">
                  <c:v>1808.0424144560632</c:v>
                </c:pt>
                <c:pt idx="80">
                  <c:v>1998.1958951041172</c:v>
                </c:pt>
                <c:pt idx="81">
                  <c:v>2208.347991887209</c:v>
                </c:pt>
                <c:pt idx="84">
                  <c:v>3.3201169227365472</c:v>
                </c:pt>
                <c:pt idx="85">
                  <c:v>3.6692966676192444</c:v>
                </c:pt>
                <c:pt idx="88">
                  <c:v>5.4739473917271999</c:v>
                </c:pt>
                <c:pt idx="89">
                  <c:v>12.182493960703473</c:v>
                </c:pt>
                <c:pt idx="92">
                  <c:v>244.69193226422038</c:v>
                </c:pt>
                <c:pt idx="93">
                  <c:v>270.42640742615254</c:v>
                </c:pt>
                <c:pt idx="96">
                  <c:v>298.86740096706029</c:v>
                </c:pt>
                <c:pt idx="97">
                  <c:v>601.84503787208223</c:v>
                </c:pt>
                <c:pt idx="100">
                  <c:v>735.09518924197266</c:v>
                </c:pt>
                <c:pt idx="101">
                  <c:v>6634.2440062778896</c:v>
                </c:pt>
                <c:pt idx="104">
                  <c:v>7331.9735391559952</c:v>
                </c:pt>
                <c:pt idx="105">
                  <c:v>8103.0839275753842</c:v>
                </c:pt>
                <c:pt idx="108">
                  <c:v>8955.2927034825079</c:v>
                </c:pt>
              </c:numCache>
            </c:numRef>
          </c:xVal>
          <c:yVal>
            <c:numRef>
              <c:f>'cost benefit band data'!$I$8:$I$169</c:f>
              <c:numCache>
                <c:formatCode>0</c:formatCode>
                <c:ptCount val="162"/>
                <c:pt idx="0">
                  <c:v>1.1051709180756477</c:v>
                </c:pt>
                <c:pt idx="1">
                  <c:v>1.2214027581601699</c:v>
                </c:pt>
                <c:pt idx="2">
                  <c:v>1.3498588075760032</c:v>
                </c:pt>
                <c:pt idx="3">
                  <c:v>4.0551999668446745</c:v>
                </c:pt>
                <c:pt idx="4">
                  <c:v>9.9741824548147182</c:v>
                </c:pt>
                <c:pt idx="5">
                  <c:v>16.444646771097048</c:v>
                </c:pt>
                <c:pt idx="6">
                  <c:v>18.17414536944306</c:v>
                </c:pt>
                <c:pt idx="7">
                  <c:v>44.701184493300815</c:v>
                </c:pt>
                <c:pt idx="8">
                  <c:v>49.402449105530167</c:v>
                </c:pt>
                <c:pt idx="9">
                  <c:v>60.34028759736195</c:v>
                </c:pt>
                <c:pt idx="10">
                  <c:v>81.450868664968141</c:v>
                </c:pt>
                <c:pt idx="11">
                  <c:v>90.017131300521811</c:v>
                </c:pt>
                <c:pt idx="12">
                  <c:v>99.484315641933776</c:v>
                </c:pt>
                <c:pt idx="13">
                  <c:v>109.94717245212352</c:v>
                </c:pt>
                <c:pt idx="14">
                  <c:v>121.51041751873485</c:v>
                </c:pt>
                <c:pt idx="15">
                  <c:v>134.28977968493552</c:v>
                </c:pt>
                <c:pt idx="16">
                  <c:v>200.33680997479166</c:v>
                </c:pt>
                <c:pt idx="17">
                  <c:v>181.27224187515122</c:v>
                </c:pt>
                <c:pt idx="18">
                  <c:v>492.74904109325632</c:v>
                </c:pt>
                <c:pt idx="19">
                  <c:v>992.27471560502624</c:v>
                </c:pt>
                <c:pt idx="20">
                  <c:v>1480.299927584545</c:v>
                </c:pt>
                <c:pt idx="21">
                  <c:v>20.085536923187668</c:v>
                </c:pt>
                <c:pt idx="22">
                  <c:v>40.447304360067399</c:v>
                </c:pt>
                <c:pt idx="23">
                  <c:v>66.686331040925154</c:v>
                </c:pt>
                <c:pt idx="24">
                  <c:v>73.699793699595787</c:v>
                </c:pt>
                <c:pt idx="25">
                  <c:v>164.0219072999017</c:v>
                </c:pt>
                <c:pt idx="26">
                  <c:v>330.29955990964862</c:v>
                </c:pt>
                <c:pt idx="27">
                  <c:v>365.03746786532889</c:v>
                </c:pt>
                <c:pt idx="28">
                  <c:v>403.42879349273511</c:v>
                </c:pt>
                <c:pt idx="29">
                  <c:v>445.85777008251677</c:v>
                </c:pt>
                <c:pt idx="30">
                  <c:v>544.57191012592898</c:v>
                </c:pt>
                <c:pt idx="31">
                  <c:v>665.14163304436181</c:v>
                </c:pt>
                <c:pt idx="32">
                  <c:v>812.4058251675433</c:v>
                </c:pt>
                <c:pt idx="33">
                  <c:v>897.84729165041756</c:v>
                </c:pt>
                <c:pt idx="34">
                  <c:v>1096.6331584284585</c:v>
                </c:pt>
                <c:pt idx="35">
                  <c:v>1211.9670744925763</c:v>
                </c:pt>
                <c:pt idx="36">
                  <c:v>1339.430764394418</c:v>
                </c:pt>
                <c:pt idx="37">
                  <c:v>1635.984429995927</c:v>
                </c:pt>
                <c:pt idx="38">
                  <c:v>2440.6019776244984</c:v>
                </c:pt>
                <c:pt idx="39">
                  <c:v>2697.2823282685099</c:v>
                </c:pt>
                <c:pt idx="40">
                  <c:v>2980.9579870417283</c:v>
                </c:pt>
                <c:pt idx="41">
                  <c:v>3294.4680752838403</c:v>
                </c:pt>
                <c:pt idx="42">
                  <c:v>3640.9503073323522</c:v>
                </c:pt>
                <c:pt idx="43">
                  <c:v>4023.8723938223129</c:v>
                </c:pt>
                <c:pt idx="44">
                  <c:v>4447.0667476998578</c:v>
                </c:pt>
                <c:pt idx="45">
                  <c:v>4914.7688402991344</c:v>
                </c:pt>
                <c:pt idx="46">
                  <c:v>5431.6595913629781</c:v>
                </c:pt>
                <c:pt idx="47">
                  <c:v>6002.9122172610178</c:v>
                </c:pt>
                <c:pt idx="48">
                  <c:v>2.0137527074704766</c:v>
                </c:pt>
                <c:pt idx="49">
                  <c:v>2.2255409284924679</c:v>
                </c:pt>
                <c:pt idx="50">
                  <c:v>6.0496474644129465</c:v>
                </c:pt>
                <c:pt idx="51">
                  <c:v>6.6858944422792685</c:v>
                </c:pt>
                <c:pt idx="52">
                  <c:v>7.3890560989306504</c:v>
                </c:pt>
                <c:pt idx="53">
                  <c:v>8.1661699125676517</c:v>
                </c:pt>
                <c:pt idx="54">
                  <c:v>33.115451958692312</c:v>
                </c:pt>
                <c:pt idx="55">
                  <c:v>221.40641620418717</c:v>
                </c:pt>
                <c:pt idx="56">
                  <c:v>9897.1290587439089</c:v>
                </c:pt>
                <c:pt idx="58">
                  <c:v>1.4918246976412703</c:v>
                </c:pt>
                <c:pt idx="59">
                  <c:v>1.6487212707001282</c:v>
                </c:pt>
                <c:pt idx="62">
                  <c:v>2.4596031111569499</c:v>
                </c:pt>
                <c:pt idx="63">
                  <c:v>3.0041660239464334</c:v>
                </c:pt>
                <c:pt idx="64">
                  <c:v>4.4816890703380645</c:v>
                </c:pt>
                <c:pt idx="65">
                  <c:v>4.9530324243951149</c:v>
                </c:pt>
                <c:pt idx="66">
                  <c:v>24.532530197109352</c:v>
                </c:pt>
                <c:pt idx="67">
                  <c:v>27.112638920657883</c:v>
                </c:pt>
                <c:pt idx="68">
                  <c:v>29.964100047397011</c:v>
                </c:pt>
                <c:pt idx="69">
                  <c:v>36.598234443677988</c:v>
                </c:pt>
                <c:pt idx="70">
                  <c:v>148.4131591025766</c:v>
                </c:pt>
                <c:pt idx="71">
                  <c:v>1.8221188003905089</c:v>
                </c:pt>
                <c:pt idx="72">
                  <c:v>2.7182818284590451</c:v>
                </c:pt>
                <c:pt idx="73">
                  <c:v>9.025013499434122</c:v>
                </c:pt>
                <c:pt idx="74">
                  <c:v>11.023176380641601</c:v>
                </c:pt>
                <c:pt idx="75">
                  <c:v>13.463738035001692</c:v>
                </c:pt>
                <c:pt idx="76">
                  <c:v>14.879731724872837</c:v>
                </c:pt>
                <c:pt idx="77">
                  <c:v>22.197951281441636</c:v>
                </c:pt>
                <c:pt idx="78">
                  <c:v>54.598150033144236</c:v>
                </c:pt>
                <c:pt idx="79">
                  <c:v>1808.0424144560632</c:v>
                </c:pt>
                <c:pt idx="80">
                  <c:v>1998.1958951041172</c:v>
                </c:pt>
                <c:pt idx="81">
                  <c:v>2208.347991887209</c:v>
                </c:pt>
                <c:pt idx="84">
                  <c:v>3.3201169227365472</c:v>
                </c:pt>
                <c:pt idx="85">
                  <c:v>3.6692966676192444</c:v>
                </c:pt>
                <c:pt idx="88">
                  <c:v>5.4739473917271999</c:v>
                </c:pt>
                <c:pt idx="89">
                  <c:v>12.182493960703473</c:v>
                </c:pt>
                <c:pt idx="92">
                  <c:v>244.69193226422038</c:v>
                </c:pt>
                <c:pt idx="93">
                  <c:v>270.42640742615254</c:v>
                </c:pt>
                <c:pt idx="96">
                  <c:v>298.86740096706029</c:v>
                </c:pt>
                <c:pt idx="97">
                  <c:v>601.84503787208223</c:v>
                </c:pt>
                <c:pt idx="100">
                  <c:v>735.09518924197266</c:v>
                </c:pt>
                <c:pt idx="101">
                  <c:v>6634.2440062778896</c:v>
                </c:pt>
                <c:pt idx="104">
                  <c:v>7331.9735391559952</c:v>
                </c:pt>
                <c:pt idx="105">
                  <c:v>8103.0839275753842</c:v>
                </c:pt>
                <c:pt idx="108">
                  <c:v>8955.2927034825079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'cost benefit band data'!$J$6</c:f>
              <c:strCache>
                <c:ptCount val="1"/>
                <c:pt idx="0">
                  <c:v>Cost Benefit Ratio: 3</c:v>
                </c:pt>
              </c:strCache>
            </c:strRef>
          </c:tx>
          <c:spPr>
            <a:ln w="19050">
              <a:solidFill>
                <a:srgbClr val="FFCC66"/>
              </a:solidFill>
            </a:ln>
          </c:spPr>
          <c:marker>
            <c:symbol val="none"/>
          </c:marker>
          <c:xVal>
            <c:numRef>
              <c:f>'cost benefit band data'!$J$8:$J$169</c:f>
              <c:numCache>
                <c:formatCode>0</c:formatCode>
                <c:ptCount val="162"/>
                <c:pt idx="0">
                  <c:v>1.1051709180756477</c:v>
                </c:pt>
                <c:pt idx="1">
                  <c:v>1.2214027581601699</c:v>
                </c:pt>
                <c:pt idx="2">
                  <c:v>1.3498588075760032</c:v>
                </c:pt>
                <c:pt idx="3">
                  <c:v>4.0551999668446745</c:v>
                </c:pt>
                <c:pt idx="4">
                  <c:v>9.9741824548147182</c:v>
                </c:pt>
                <c:pt idx="5">
                  <c:v>16.444646771097048</c:v>
                </c:pt>
                <c:pt idx="6">
                  <c:v>18.17414536944306</c:v>
                </c:pt>
                <c:pt idx="7">
                  <c:v>44.701184493300815</c:v>
                </c:pt>
                <c:pt idx="8">
                  <c:v>49.402449105530167</c:v>
                </c:pt>
                <c:pt idx="9">
                  <c:v>60.34028759736195</c:v>
                </c:pt>
                <c:pt idx="10">
                  <c:v>81.450868664968141</c:v>
                </c:pt>
                <c:pt idx="11">
                  <c:v>90.017131300521811</c:v>
                </c:pt>
                <c:pt idx="12">
                  <c:v>99.484315641933776</c:v>
                </c:pt>
                <c:pt idx="13">
                  <c:v>109.94717245212352</c:v>
                </c:pt>
                <c:pt idx="14">
                  <c:v>121.51041751873485</c:v>
                </c:pt>
                <c:pt idx="15">
                  <c:v>134.28977968493552</c:v>
                </c:pt>
                <c:pt idx="16">
                  <c:v>200.33680997479166</c:v>
                </c:pt>
                <c:pt idx="17">
                  <c:v>181.27224187515122</c:v>
                </c:pt>
                <c:pt idx="18">
                  <c:v>492.74904109325632</c:v>
                </c:pt>
                <c:pt idx="19">
                  <c:v>992.27471560502624</c:v>
                </c:pt>
                <c:pt idx="20">
                  <c:v>1480.299927584545</c:v>
                </c:pt>
                <c:pt idx="21">
                  <c:v>20.085536923187668</c:v>
                </c:pt>
                <c:pt idx="22">
                  <c:v>40.447304360067399</c:v>
                </c:pt>
                <c:pt idx="23">
                  <c:v>66.686331040925154</c:v>
                </c:pt>
                <c:pt idx="24">
                  <c:v>73.699793699595787</c:v>
                </c:pt>
                <c:pt idx="25">
                  <c:v>164.0219072999017</c:v>
                </c:pt>
                <c:pt idx="26">
                  <c:v>330.29955990964862</c:v>
                </c:pt>
                <c:pt idx="27">
                  <c:v>365.03746786532889</c:v>
                </c:pt>
                <c:pt idx="28">
                  <c:v>403.42879349273511</c:v>
                </c:pt>
                <c:pt idx="29">
                  <c:v>445.85777008251677</c:v>
                </c:pt>
                <c:pt idx="30">
                  <c:v>544.57191012592898</c:v>
                </c:pt>
                <c:pt idx="31">
                  <c:v>665.14163304436181</c:v>
                </c:pt>
                <c:pt idx="32">
                  <c:v>812.4058251675433</c:v>
                </c:pt>
                <c:pt idx="33">
                  <c:v>897.84729165041756</c:v>
                </c:pt>
                <c:pt idx="34">
                  <c:v>1096.6331584284585</c:v>
                </c:pt>
                <c:pt idx="35">
                  <c:v>1211.9670744925763</c:v>
                </c:pt>
                <c:pt idx="36">
                  <c:v>1339.430764394418</c:v>
                </c:pt>
                <c:pt idx="37">
                  <c:v>1635.984429995927</c:v>
                </c:pt>
                <c:pt idx="38">
                  <c:v>2440.6019776244984</c:v>
                </c:pt>
                <c:pt idx="39">
                  <c:v>2697.2823282685099</c:v>
                </c:pt>
                <c:pt idx="40">
                  <c:v>2980.9579870417283</c:v>
                </c:pt>
                <c:pt idx="41">
                  <c:v>3294.4680752838403</c:v>
                </c:pt>
                <c:pt idx="42">
                  <c:v>3640.9503073323522</c:v>
                </c:pt>
                <c:pt idx="43">
                  <c:v>4023.8723938223129</c:v>
                </c:pt>
                <c:pt idx="44">
                  <c:v>4447.0667476998578</c:v>
                </c:pt>
                <c:pt idx="45">
                  <c:v>4914.7688402991344</c:v>
                </c:pt>
                <c:pt idx="46">
                  <c:v>5431.6595913629781</c:v>
                </c:pt>
                <c:pt idx="47">
                  <c:v>6002.9122172610178</c:v>
                </c:pt>
                <c:pt idx="48">
                  <c:v>2.0137527074704766</c:v>
                </c:pt>
                <c:pt idx="49">
                  <c:v>2.2255409284924679</c:v>
                </c:pt>
                <c:pt idx="50">
                  <c:v>6.0496474644129465</c:v>
                </c:pt>
                <c:pt idx="51">
                  <c:v>6.6858944422792685</c:v>
                </c:pt>
                <c:pt idx="52">
                  <c:v>7.3890560989306504</c:v>
                </c:pt>
                <c:pt idx="53">
                  <c:v>8.1661699125676517</c:v>
                </c:pt>
                <c:pt idx="54">
                  <c:v>33.115451958692312</c:v>
                </c:pt>
                <c:pt idx="55">
                  <c:v>221.40641620418717</c:v>
                </c:pt>
                <c:pt idx="56">
                  <c:v>9897.1290587439089</c:v>
                </c:pt>
                <c:pt idx="58">
                  <c:v>1.4918246976412703</c:v>
                </c:pt>
                <c:pt idx="59">
                  <c:v>1.6487212707001282</c:v>
                </c:pt>
                <c:pt idx="62">
                  <c:v>2.4596031111569499</c:v>
                </c:pt>
                <c:pt idx="63">
                  <c:v>3.0041660239464334</c:v>
                </c:pt>
                <c:pt idx="64">
                  <c:v>4.4816890703380645</c:v>
                </c:pt>
                <c:pt idx="65">
                  <c:v>4.9530324243951149</c:v>
                </c:pt>
                <c:pt idx="66">
                  <c:v>24.532530197109352</c:v>
                </c:pt>
                <c:pt idx="67">
                  <c:v>27.112638920657883</c:v>
                </c:pt>
                <c:pt idx="68">
                  <c:v>29.964100047397011</c:v>
                </c:pt>
                <c:pt idx="69">
                  <c:v>36.598234443677988</c:v>
                </c:pt>
                <c:pt idx="70">
                  <c:v>148.4131591025766</c:v>
                </c:pt>
                <c:pt idx="71">
                  <c:v>1.8221188003905089</c:v>
                </c:pt>
                <c:pt idx="72">
                  <c:v>2.7182818284590451</c:v>
                </c:pt>
                <c:pt idx="73">
                  <c:v>9.025013499434122</c:v>
                </c:pt>
                <c:pt idx="74">
                  <c:v>11.023176380641601</c:v>
                </c:pt>
                <c:pt idx="75">
                  <c:v>13.463738035001692</c:v>
                </c:pt>
                <c:pt idx="76">
                  <c:v>14.879731724872837</c:v>
                </c:pt>
                <c:pt idx="77">
                  <c:v>22.197951281441636</c:v>
                </c:pt>
                <c:pt idx="78">
                  <c:v>54.598150033144236</c:v>
                </c:pt>
                <c:pt idx="79">
                  <c:v>1808.0424144560632</c:v>
                </c:pt>
                <c:pt idx="80">
                  <c:v>1998.1958951041172</c:v>
                </c:pt>
                <c:pt idx="81">
                  <c:v>2208.347991887209</c:v>
                </c:pt>
                <c:pt idx="84">
                  <c:v>3.3201169227365472</c:v>
                </c:pt>
                <c:pt idx="85">
                  <c:v>3.6692966676192444</c:v>
                </c:pt>
                <c:pt idx="88">
                  <c:v>5.4739473917271999</c:v>
                </c:pt>
                <c:pt idx="89">
                  <c:v>12.182493960703473</c:v>
                </c:pt>
                <c:pt idx="92">
                  <c:v>244.69193226422038</c:v>
                </c:pt>
                <c:pt idx="93">
                  <c:v>270.42640742615254</c:v>
                </c:pt>
                <c:pt idx="96">
                  <c:v>298.86740096706029</c:v>
                </c:pt>
                <c:pt idx="97">
                  <c:v>601.84503787208223</c:v>
                </c:pt>
                <c:pt idx="100">
                  <c:v>735.09518924197266</c:v>
                </c:pt>
                <c:pt idx="101">
                  <c:v>6634.2440062778896</c:v>
                </c:pt>
                <c:pt idx="104">
                  <c:v>7331.9735391559952</c:v>
                </c:pt>
                <c:pt idx="105">
                  <c:v>8103.0839275753842</c:v>
                </c:pt>
                <c:pt idx="108">
                  <c:v>8955.2927034825079</c:v>
                </c:pt>
              </c:numCache>
            </c:numRef>
          </c:xVal>
          <c:yVal>
            <c:numRef>
              <c:f>'cost benefit band data'!$K$8:$K$169</c:f>
              <c:numCache>
                <c:formatCode>0</c:formatCode>
                <c:ptCount val="162"/>
                <c:pt idx="0">
                  <c:v>3.3155127542269431</c:v>
                </c:pt>
                <c:pt idx="1">
                  <c:v>3.6642082744805098</c:v>
                </c:pt>
                <c:pt idx="2">
                  <c:v>4.0495764227280091</c:v>
                </c:pt>
                <c:pt idx="3">
                  <c:v>12.165599900534023</c:v>
                </c:pt>
                <c:pt idx="4">
                  <c:v>29.922547364444156</c:v>
                </c:pt>
                <c:pt idx="5">
                  <c:v>49.333940313291144</c:v>
                </c:pt>
                <c:pt idx="6">
                  <c:v>54.522436108329181</c:v>
                </c:pt>
                <c:pt idx="7">
                  <c:v>134.10355347990244</c:v>
                </c:pt>
                <c:pt idx="8">
                  <c:v>148.2073473165905</c:v>
                </c:pt>
                <c:pt idx="9">
                  <c:v>181.02086279208584</c:v>
                </c:pt>
                <c:pt idx="10">
                  <c:v>244.35260599490442</c:v>
                </c:pt>
                <c:pt idx="11">
                  <c:v>270.05139390156546</c:v>
                </c:pt>
                <c:pt idx="12">
                  <c:v>298.45294692580131</c:v>
                </c:pt>
                <c:pt idx="13">
                  <c:v>329.84151735637056</c:v>
                </c:pt>
                <c:pt idx="14">
                  <c:v>364.53125255620455</c:v>
                </c:pt>
                <c:pt idx="15">
                  <c:v>402.86933905480657</c:v>
                </c:pt>
                <c:pt idx="16">
                  <c:v>601.01042992437499</c:v>
                </c:pt>
                <c:pt idx="17">
                  <c:v>543.81672562545373</c:v>
                </c:pt>
                <c:pt idx="18">
                  <c:v>1478.2471232797689</c:v>
                </c:pt>
                <c:pt idx="19">
                  <c:v>2976.8241468150786</c:v>
                </c:pt>
                <c:pt idx="20">
                  <c:v>4440.899782753635</c:v>
                </c:pt>
                <c:pt idx="21">
                  <c:v>60.256610769563004</c:v>
                </c:pt>
                <c:pt idx="22">
                  <c:v>121.3419130802022</c:v>
                </c:pt>
                <c:pt idx="23">
                  <c:v>200.05899312277546</c:v>
                </c:pt>
                <c:pt idx="24">
                  <c:v>221.09938109878738</c:v>
                </c:pt>
                <c:pt idx="25">
                  <c:v>492.06572189970507</c:v>
                </c:pt>
                <c:pt idx="26">
                  <c:v>990.89867972894581</c:v>
                </c:pt>
                <c:pt idx="27">
                  <c:v>1095.1124035959867</c:v>
                </c:pt>
                <c:pt idx="28">
                  <c:v>1210.2863804782053</c:v>
                </c:pt>
                <c:pt idx="29">
                  <c:v>1337.5733102475504</c:v>
                </c:pt>
                <c:pt idx="30">
                  <c:v>1633.7157303777869</c:v>
                </c:pt>
                <c:pt idx="31">
                  <c:v>1995.4248991330855</c:v>
                </c:pt>
                <c:pt idx="32">
                  <c:v>2437.2174755026299</c:v>
                </c:pt>
                <c:pt idx="33">
                  <c:v>2693.5418749512528</c:v>
                </c:pt>
                <c:pt idx="34">
                  <c:v>3289.8994752853755</c:v>
                </c:pt>
                <c:pt idx="35">
                  <c:v>3635.9012234777292</c:v>
                </c:pt>
                <c:pt idx="36">
                  <c:v>4018.2922931832541</c:v>
                </c:pt>
                <c:pt idx="37">
                  <c:v>4907.9532899877813</c:v>
                </c:pt>
                <c:pt idx="38">
                  <c:v>7321.8059328734953</c:v>
                </c:pt>
                <c:pt idx="39">
                  <c:v>8091.8469848055302</c:v>
                </c:pt>
                <c:pt idx="40">
                  <c:v>8942.873961125184</c:v>
                </c:pt>
                <c:pt idx="41">
                  <c:v>9883.4042258515219</c:v>
                </c:pt>
                <c:pt idx="42">
                  <c:v>10922.850921997057</c:v>
                </c:pt>
                <c:pt idx="43">
                  <c:v>12071.61718146694</c:v>
                </c:pt>
                <c:pt idx="44">
                  <c:v>13341.200243099574</c:v>
                </c:pt>
                <c:pt idx="45">
                  <c:v>14744.306520897404</c:v>
                </c:pt>
                <c:pt idx="46">
                  <c:v>16294.978774088933</c:v>
                </c:pt>
                <c:pt idx="47">
                  <c:v>18008.736651783052</c:v>
                </c:pt>
                <c:pt idx="48">
                  <c:v>6.0412581224114295</c:v>
                </c:pt>
                <c:pt idx="49">
                  <c:v>6.6766227854774041</c:v>
                </c:pt>
                <c:pt idx="50">
                  <c:v>18.148942393238841</c:v>
                </c:pt>
                <c:pt idx="51">
                  <c:v>20.057683326837804</c:v>
                </c:pt>
                <c:pt idx="52">
                  <c:v>22.167168296791949</c:v>
                </c:pt>
                <c:pt idx="53">
                  <c:v>24.498509737702953</c:v>
                </c:pt>
                <c:pt idx="54">
                  <c:v>99.346355876076927</c:v>
                </c:pt>
                <c:pt idx="55">
                  <c:v>664.2192486125615</c:v>
                </c:pt>
                <c:pt idx="56">
                  <c:v>29691.387176231729</c:v>
                </c:pt>
                <c:pt idx="58">
                  <c:v>4.475474092923811</c:v>
                </c:pt>
                <c:pt idx="59">
                  <c:v>4.9461638121003846</c:v>
                </c:pt>
                <c:pt idx="62">
                  <c:v>7.3788093334708496</c:v>
                </c:pt>
                <c:pt idx="63">
                  <c:v>9.0124980718392997</c:v>
                </c:pt>
                <c:pt idx="64">
                  <c:v>13.445067211014194</c:v>
                </c:pt>
                <c:pt idx="65">
                  <c:v>14.859097273185345</c:v>
                </c:pt>
                <c:pt idx="66">
                  <c:v>73.597590591328057</c:v>
                </c:pt>
                <c:pt idx="67">
                  <c:v>81.337916761973645</c:v>
                </c:pt>
                <c:pt idx="68">
                  <c:v>89.892300142191033</c:v>
                </c:pt>
                <c:pt idx="69">
                  <c:v>109.79470333103396</c:v>
                </c:pt>
                <c:pt idx="70">
                  <c:v>445.23947730772977</c:v>
                </c:pt>
                <c:pt idx="71">
                  <c:v>5.4663564011715264</c:v>
                </c:pt>
                <c:pt idx="72">
                  <c:v>8.1548454853771357</c:v>
                </c:pt>
                <c:pt idx="73">
                  <c:v>27.075040498302364</c:v>
                </c:pt>
                <c:pt idx="74">
                  <c:v>33.069529141924804</c:v>
                </c:pt>
                <c:pt idx="75">
                  <c:v>40.391214105005076</c:v>
                </c:pt>
                <c:pt idx="76">
                  <c:v>44.639195174618507</c:v>
                </c:pt>
                <c:pt idx="77">
                  <c:v>66.593853844324912</c:v>
                </c:pt>
                <c:pt idx="78">
                  <c:v>163.79445009943271</c:v>
                </c:pt>
                <c:pt idx="79">
                  <c:v>5424.1272433681897</c:v>
                </c:pt>
                <c:pt idx="80">
                  <c:v>5994.5876853123518</c:v>
                </c:pt>
                <c:pt idx="81">
                  <c:v>6625.043975661627</c:v>
                </c:pt>
                <c:pt idx="84">
                  <c:v>9.9603507682096417</c:v>
                </c:pt>
                <c:pt idx="85">
                  <c:v>11.007890002857733</c:v>
                </c:pt>
                <c:pt idx="88">
                  <c:v>16.421842175181599</c:v>
                </c:pt>
                <c:pt idx="89">
                  <c:v>36.547481882110418</c:v>
                </c:pt>
                <c:pt idx="92">
                  <c:v>734.07579679266109</c:v>
                </c:pt>
                <c:pt idx="93">
                  <c:v>811.27922227845761</c:v>
                </c:pt>
                <c:pt idx="96">
                  <c:v>896.60220290118082</c:v>
                </c:pt>
                <c:pt idx="97">
                  <c:v>1805.5351136162467</c:v>
                </c:pt>
                <c:pt idx="100">
                  <c:v>2205.2855677259181</c:v>
                </c:pt>
                <c:pt idx="101">
                  <c:v>19902.732018833667</c:v>
                </c:pt>
                <c:pt idx="104">
                  <c:v>21995.920617467986</c:v>
                </c:pt>
                <c:pt idx="105">
                  <c:v>24309.251782726154</c:v>
                </c:pt>
                <c:pt idx="108">
                  <c:v>26865.878110447524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'cost benefit band data'!$L$6</c:f>
              <c:strCache>
                <c:ptCount val="1"/>
                <c:pt idx="0">
                  <c:v>Cost Benefit Ratio: 10</c:v>
                </c:pt>
              </c:strCache>
            </c:strRef>
          </c:tx>
          <c:spPr>
            <a:ln w="19050"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'cost benefit band data'!$L$8:$L$169</c:f>
              <c:numCache>
                <c:formatCode>0</c:formatCode>
                <c:ptCount val="162"/>
                <c:pt idx="0">
                  <c:v>1.1051709180756477</c:v>
                </c:pt>
                <c:pt idx="1">
                  <c:v>1.2214027581601699</c:v>
                </c:pt>
                <c:pt idx="2">
                  <c:v>1.3498588075760032</c:v>
                </c:pt>
                <c:pt idx="3">
                  <c:v>4.0551999668446745</c:v>
                </c:pt>
                <c:pt idx="4">
                  <c:v>9.9741824548147182</c:v>
                </c:pt>
                <c:pt idx="5">
                  <c:v>16.444646771097048</c:v>
                </c:pt>
                <c:pt idx="6">
                  <c:v>18.17414536944306</c:v>
                </c:pt>
                <c:pt idx="7">
                  <c:v>44.701184493300815</c:v>
                </c:pt>
                <c:pt idx="8">
                  <c:v>49.402449105530167</c:v>
                </c:pt>
                <c:pt idx="9">
                  <c:v>60.34028759736195</c:v>
                </c:pt>
                <c:pt idx="10">
                  <c:v>81.450868664968141</c:v>
                </c:pt>
                <c:pt idx="11">
                  <c:v>90.017131300521811</c:v>
                </c:pt>
                <c:pt idx="12">
                  <c:v>99.484315641933776</c:v>
                </c:pt>
                <c:pt idx="13">
                  <c:v>109.94717245212352</c:v>
                </c:pt>
                <c:pt idx="14">
                  <c:v>121.51041751873485</c:v>
                </c:pt>
                <c:pt idx="15">
                  <c:v>134.28977968493552</c:v>
                </c:pt>
                <c:pt idx="16">
                  <c:v>200.33680997479166</c:v>
                </c:pt>
                <c:pt idx="17">
                  <c:v>181.27224187515122</c:v>
                </c:pt>
                <c:pt idx="18">
                  <c:v>492.74904109325632</c:v>
                </c:pt>
                <c:pt idx="19">
                  <c:v>992.27471560502624</c:v>
                </c:pt>
                <c:pt idx="20">
                  <c:v>1480.299927584545</c:v>
                </c:pt>
                <c:pt idx="21">
                  <c:v>20.085536923187668</c:v>
                </c:pt>
                <c:pt idx="22">
                  <c:v>40.447304360067399</c:v>
                </c:pt>
                <c:pt idx="23">
                  <c:v>66.686331040925154</c:v>
                </c:pt>
                <c:pt idx="24">
                  <c:v>73.699793699595787</c:v>
                </c:pt>
                <c:pt idx="25">
                  <c:v>164.0219072999017</c:v>
                </c:pt>
                <c:pt idx="26">
                  <c:v>330.29955990964862</c:v>
                </c:pt>
                <c:pt idx="27">
                  <c:v>365.03746786532889</c:v>
                </c:pt>
                <c:pt idx="28">
                  <c:v>403.42879349273511</c:v>
                </c:pt>
                <c:pt idx="29">
                  <c:v>445.85777008251677</c:v>
                </c:pt>
                <c:pt idx="30">
                  <c:v>544.57191012592898</c:v>
                </c:pt>
                <c:pt idx="31">
                  <c:v>665.14163304436181</c:v>
                </c:pt>
                <c:pt idx="32">
                  <c:v>812.4058251675433</c:v>
                </c:pt>
                <c:pt idx="33">
                  <c:v>897.84729165041756</c:v>
                </c:pt>
                <c:pt idx="34">
                  <c:v>1096.6331584284585</c:v>
                </c:pt>
                <c:pt idx="35">
                  <c:v>1211.9670744925763</c:v>
                </c:pt>
                <c:pt idx="36">
                  <c:v>1339.430764394418</c:v>
                </c:pt>
                <c:pt idx="37">
                  <c:v>1635.984429995927</c:v>
                </c:pt>
                <c:pt idx="38">
                  <c:v>2440.6019776244984</c:v>
                </c:pt>
                <c:pt idx="39">
                  <c:v>2697.2823282685099</c:v>
                </c:pt>
                <c:pt idx="40">
                  <c:v>2980.9579870417283</c:v>
                </c:pt>
                <c:pt idx="41">
                  <c:v>3294.4680752838403</c:v>
                </c:pt>
                <c:pt idx="42">
                  <c:v>3640.9503073323522</c:v>
                </c:pt>
                <c:pt idx="43">
                  <c:v>4023.8723938223129</c:v>
                </c:pt>
                <c:pt idx="44">
                  <c:v>4447.0667476998578</c:v>
                </c:pt>
                <c:pt idx="45">
                  <c:v>4914.7688402991344</c:v>
                </c:pt>
                <c:pt idx="46">
                  <c:v>5431.6595913629781</c:v>
                </c:pt>
                <c:pt idx="47">
                  <c:v>6002.9122172610178</c:v>
                </c:pt>
                <c:pt idx="48">
                  <c:v>2.0137527074704766</c:v>
                </c:pt>
                <c:pt idx="49">
                  <c:v>2.2255409284924679</c:v>
                </c:pt>
                <c:pt idx="50">
                  <c:v>6.0496474644129465</c:v>
                </c:pt>
                <c:pt idx="51">
                  <c:v>6.6858944422792685</c:v>
                </c:pt>
                <c:pt idx="52">
                  <c:v>7.3890560989306504</c:v>
                </c:pt>
                <c:pt idx="53">
                  <c:v>8.1661699125676517</c:v>
                </c:pt>
                <c:pt idx="54">
                  <c:v>33.115451958692312</c:v>
                </c:pt>
                <c:pt idx="55">
                  <c:v>221.40641620418717</c:v>
                </c:pt>
                <c:pt idx="56">
                  <c:v>9897.1290587439089</c:v>
                </c:pt>
                <c:pt idx="58">
                  <c:v>1.4918246976412703</c:v>
                </c:pt>
                <c:pt idx="59">
                  <c:v>1.6487212707001282</c:v>
                </c:pt>
                <c:pt idx="62">
                  <c:v>2.4596031111569499</c:v>
                </c:pt>
                <c:pt idx="63">
                  <c:v>3.0041660239464334</c:v>
                </c:pt>
                <c:pt idx="64">
                  <c:v>4.4816890703380645</c:v>
                </c:pt>
                <c:pt idx="65">
                  <c:v>4.9530324243951149</c:v>
                </c:pt>
                <c:pt idx="66">
                  <c:v>24.532530197109352</c:v>
                </c:pt>
                <c:pt idx="67">
                  <c:v>27.112638920657883</c:v>
                </c:pt>
                <c:pt idx="68">
                  <c:v>29.964100047397011</c:v>
                </c:pt>
                <c:pt idx="69">
                  <c:v>36.598234443677988</c:v>
                </c:pt>
                <c:pt idx="70">
                  <c:v>148.4131591025766</c:v>
                </c:pt>
                <c:pt idx="71">
                  <c:v>1.8221188003905089</c:v>
                </c:pt>
                <c:pt idx="72">
                  <c:v>2.7182818284590451</c:v>
                </c:pt>
                <c:pt idx="73">
                  <c:v>9.025013499434122</c:v>
                </c:pt>
                <c:pt idx="74">
                  <c:v>11.023176380641601</c:v>
                </c:pt>
                <c:pt idx="75">
                  <c:v>13.463738035001692</c:v>
                </c:pt>
                <c:pt idx="76">
                  <c:v>14.879731724872837</c:v>
                </c:pt>
                <c:pt idx="77">
                  <c:v>22.197951281441636</c:v>
                </c:pt>
                <c:pt idx="78">
                  <c:v>54.598150033144236</c:v>
                </c:pt>
                <c:pt idx="79">
                  <c:v>1808.0424144560632</c:v>
                </c:pt>
                <c:pt idx="80">
                  <c:v>1998.1958951041172</c:v>
                </c:pt>
                <c:pt idx="81">
                  <c:v>2208.347991887209</c:v>
                </c:pt>
                <c:pt idx="84">
                  <c:v>3.3201169227365472</c:v>
                </c:pt>
                <c:pt idx="85">
                  <c:v>3.6692966676192444</c:v>
                </c:pt>
                <c:pt idx="88">
                  <c:v>5.4739473917271999</c:v>
                </c:pt>
                <c:pt idx="89">
                  <c:v>12.182493960703473</c:v>
                </c:pt>
                <c:pt idx="92">
                  <c:v>244.69193226422038</c:v>
                </c:pt>
                <c:pt idx="93">
                  <c:v>270.42640742615254</c:v>
                </c:pt>
                <c:pt idx="96">
                  <c:v>298.86740096706029</c:v>
                </c:pt>
                <c:pt idx="97">
                  <c:v>601.84503787208223</c:v>
                </c:pt>
                <c:pt idx="100">
                  <c:v>735.09518924197266</c:v>
                </c:pt>
                <c:pt idx="101">
                  <c:v>6634.2440062778896</c:v>
                </c:pt>
                <c:pt idx="104">
                  <c:v>7331.9735391559952</c:v>
                </c:pt>
                <c:pt idx="105">
                  <c:v>8103.0839275753842</c:v>
                </c:pt>
                <c:pt idx="108">
                  <c:v>8955.2927034825079</c:v>
                </c:pt>
              </c:numCache>
            </c:numRef>
          </c:xVal>
          <c:yVal>
            <c:numRef>
              <c:f>'cost benefit band data'!$M$8:$M$169</c:f>
              <c:numCache>
                <c:formatCode>0</c:formatCode>
                <c:ptCount val="162"/>
                <c:pt idx="0">
                  <c:v>11.051709180756477</c:v>
                </c:pt>
                <c:pt idx="1">
                  <c:v>12.214027581601698</c:v>
                </c:pt>
                <c:pt idx="2">
                  <c:v>13.498588075760033</c:v>
                </c:pt>
                <c:pt idx="3">
                  <c:v>40.551999668446747</c:v>
                </c:pt>
                <c:pt idx="4">
                  <c:v>99.741824548147179</c:v>
                </c:pt>
                <c:pt idx="5">
                  <c:v>164.44646771097047</c:v>
                </c:pt>
                <c:pt idx="6">
                  <c:v>181.74145369443062</c:v>
                </c:pt>
                <c:pt idx="7">
                  <c:v>447.01184493300815</c:v>
                </c:pt>
                <c:pt idx="8">
                  <c:v>494.02449105530167</c:v>
                </c:pt>
                <c:pt idx="9">
                  <c:v>603.40287597361953</c:v>
                </c:pt>
                <c:pt idx="10">
                  <c:v>814.50868664968141</c:v>
                </c:pt>
                <c:pt idx="11">
                  <c:v>900.17131300521805</c:v>
                </c:pt>
                <c:pt idx="12">
                  <c:v>994.84315641933779</c:v>
                </c:pt>
                <c:pt idx="13">
                  <c:v>1099.4717245212353</c:v>
                </c:pt>
                <c:pt idx="14">
                  <c:v>1215.1041751873486</c:v>
                </c:pt>
                <c:pt idx="15">
                  <c:v>1342.8977968493552</c:v>
                </c:pt>
                <c:pt idx="16">
                  <c:v>2003.3680997479166</c:v>
                </c:pt>
                <c:pt idx="17">
                  <c:v>1812.7224187515121</c:v>
                </c:pt>
                <c:pt idx="18">
                  <c:v>4927.4904109325635</c:v>
                </c:pt>
                <c:pt idx="19">
                  <c:v>9922.7471560502618</c:v>
                </c:pt>
                <c:pt idx="20">
                  <c:v>14802.99927584545</c:v>
                </c:pt>
                <c:pt idx="21">
                  <c:v>200.85536923187669</c:v>
                </c:pt>
                <c:pt idx="22">
                  <c:v>404.47304360067398</c:v>
                </c:pt>
                <c:pt idx="23">
                  <c:v>666.86331040925154</c:v>
                </c:pt>
                <c:pt idx="24">
                  <c:v>736.99793699595784</c:v>
                </c:pt>
                <c:pt idx="25">
                  <c:v>1640.219072999017</c:v>
                </c:pt>
                <c:pt idx="26">
                  <c:v>3302.9955990964863</c:v>
                </c:pt>
                <c:pt idx="27">
                  <c:v>3650.3746786532888</c:v>
                </c:pt>
                <c:pt idx="28">
                  <c:v>4034.2879349273512</c:v>
                </c:pt>
                <c:pt idx="29">
                  <c:v>4458.577700825168</c:v>
                </c:pt>
                <c:pt idx="30">
                  <c:v>5445.7191012592903</c:v>
                </c:pt>
                <c:pt idx="31">
                  <c:v>6651.4163304436179</c:v>
                </c:pt>
                <c:pt idx="32">
                  <c:v>8124.058251675433</c:v>
                </c:pt>
                <c:pt idx="33">
                  <c:v>8978.4729165041754</c:v>
                </c:pt>
                <c:pt idx="34">
                  <c:v>10966.331584284584</c:v>
                </c:pt>
                <c:pt idx="35">
                  <c:v>12119.670744925763</c:v>
                </c:pt>
                <c:pt idx="36">
                  <c:v>13394.307643944179</c:v>
                </c:pt>
                <c:pt idx="37">
                  <c:v>16359.84429995927</c:v>
                </c:pt>
                <c:pt idx="38">
                  <c:v>24406.019776244982</c:v>
                </c:pt>
                <c:pt idx="39">
                  <c:v>26972.823282685098</c:v>
                </c:pt>
                <c:pt idx="40">
                  <c:v>29809.579870417285</c:v>
                </c:pt>
                <c:pt idx="41">
                  <c:v>32944.680752838402</c:v>
                </c:pt>
                <c:pt idx="42">
                  <c:v>36409.503073323518</c:v>
                </c:pt>
                <c:pt idx="43">
                  <c:v>40238.723938223127</c:v>
                </c:pt>
                <c:pt idx="44">
                  <c:v>44470.667476998577</c:v>
                </c:pt>
                <c:pt idx="45">
                  <c:v>49147.688402991342</c:v>
                </c:pt>
                <c:pt idx="46">
                  <c:v>54316.595913629782</c:v>
                </c:pt>
                <c:pt idx="47">
                  <c:v>60029.122172610179</c:v>
                </c:pt>
                <c:pt idx="48">
                  <c:v>20.137527074704767</c:v>
                </c:pt>
                <c:pt idx="49">
                  <c:v>22.255409284924678</c:v>
                </c:pt>
                <c:pt idx="50">
                  <c:v>60.496474644129464</c:v>
                </c:pt>
                <c:pt idx="51">
                  <c:v>66.858944422792689</c:v>
                </c:pt>
                <c:pt idx="52">
                  <c:v>73.890560989306508</c:v>
                </c:pt>
                <c:pt idx="53">
                  <c:v>81.66169912567652</c:v>
                </c:pt>
                <c:pt idx="54">
                  <c:v>331.15451958692313</c:v>
                </c:pt>
                <c:pt idx="55">
                  <c:v>2214.0641620418719</c:v>
                </c:pt>
                <c:pt idx="56">
                  <c:v>98971.290587439085</c:v>
                </c:pt>
                <c:pt idx="58">
                  <c:v>14.918246976412703</c:v>
                </c:pt>
                <c:pt idx="59">
                  <c:v>16.487212707001284</c:v>
                </c:pt>
                <c:pt idx="62">
                  <c:v>24.596031111569499</c:v>
                </c:pt>
                <c:pt idx="63">
                  <c:v>30.041660239464335</c:v>
                </c:pt>
                <c:pt idx="64">
                  <c:v>44.816890703380643</c:v>
                </c:pt>
                <c:pt idx="65">
                  <c:v>49.530324243951149</c:v>
                </c:pt>
                <c:pt idx="66">
                  <c:v>245.32530197109352</c:v>
                </c:pt>
                <c:pt idx="67">
                  <c:v>271.12638920657884</c:v>
                </c:pt>
                <c:pt idx="68">
                  <c:v>299.64100047397011</c:v>
                </c:pt>
                <c:pt idx="69">
                  <c:v>365.9823444367799</c:v>
                </c:pt>
                <c:pt idx="70">
                  <c:v>1484.1315910257661</c:v>
                </c:pt>
                <c:pt idx="71">
                  <c:v>18.221188003905088</c:v>
                </c:pt>
                <c:pt idx="72">
                  <c:v>27.18281828459045</c:v>
                </c:pt>
                <c:pt idx="73">
                  <c:v>90.250134994341224</c:v>
                </c:pt>
                <c:pt idx="74">
                  <c:v>110.23176380641601</c:v>
                </c:pt>
                <c:pt idx="75">
                  <c:v>134.63738035001691</c:v>
                </c:pt>
                <c:pt idx="76">
                  <c:v>148.79731724872838</c:v>
                </c:pt>
                <c:pt idx="77">
                  <c:v>221.97951281441635</c:v>
                </c:pt>
                <c:pt idx="78">
                  <c:v>545.98150033144236</c:v>
                </c:pt>
                <c:pt idx="79">
                  <c:v>18080.424144560631</c:v>
                </c:pt>
                <c:pt idx="80">
                  <c:v>19981.958951041172</c:v>
                </c:pt>
                <c:pt idx="81">
                  <c:v>22083.47991887209</c:v>
                </c:pt>
                <c:pt idx="84">
                  <c:v>33.201169227365469</c:v>
                </c:pt>
                <c:pt idx="85">
                  <c:v>36.692966676192441</c:v>
                </c:pt>
                <c:pt idx="88">
                  <c:v>54.739473917272001</c:v>
                </c:pt>
                <c:pt idx="89">
                  <c:v>121.82493960703474</c:v>
                </c:pt>
                <c:pt idx="92">
                  <c:v>2446.919322642204</c:v>
                </c:pt>
                <c:pt idx="93">
                  <c:v>2704.2640742615254</c:v>
                </c:pt>
                <c:pt idx="96">
                  <c:v>2988.674009670603</c:v>
                </c:pt>
                <c:pt idx="97">
                  <c:v>6018.4503787208223</c:v>
                </c:pt>
                <c:pt idx="100">
                  <c:v>7350.9518924197264</c:v>
                </c:pt>
                <c:pt idx="101">
                  <c:v>66342.4400627789</c:v>
                </c:pt>
                <c:pt idx="104">
                  <c:v>73319.735391559952</c:v>
                </c:pt>
                <c:pt idx="105">
                  <c:v>81030.839275753839</c:v>
                </c:pt>
                <c:pt idx="108">
                  <c:v>89552.927034825087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'Detail Sheet'!$E$12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'Detail Sheet'!$AU$12:$AU$13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Sheet'!$K$12:$K$13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'Detail Sheet'!$E$15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accent1"/>
              </a:solidFill>
            </c:spPr>
          </c:marker>
          <c:xVal>
            <c:numRef>
              <c:f>'Detail Sheet'!$AU$14:$AU$15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Sheet'!$K$14:$K$15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'Detail Sheet'!$E$18</c:f>
              <c:strCache>
                <c:ptCount val="1"/>
              </c:strCache>
            </c:strRef>
          </c:tx>
          <c:spPr>
            <a:ln w="28575">
              <a:noFill/>
            </a:ln>
          </c:spPr>
          <c:dPt>
            <c:idx val="1"/>
            <c:bubble3D val="0"/>
          </c:dPt>
          <c:xVal>
            <c:numRef>
              <c:f>'Detail Sheet'!$K$18:$K$21</c:f>
            </c:numRef>
          </c:xVal>
          <c:yVal>
            <c:numRef>
              <c:f>'Detail Sheet'!$AU$18:$AU$21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77632"/>
        <c:axId val="121879552"/>
      </c:scatterChart>
      <c:valAx>
        <c:axId val="121877632"/>
        <c:scaling>
          <c:logBase val="10"/>
          <c:orientation val="minMax"/>
          <c:max val="1000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Benefits (in points)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21879552"/>
        <c:crosses val="autoZero"/>
        <c:crossBetween val="midCat"/>
      </c:valAx>
      <c:valAx>
        <c:axId val="121879552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Capex (net of external funding - in k$)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21877632"/>
        <c:crossesAt val="1"/>
        <c:crossBetween val="midCat"/>
      </c:valAx>
    </c:plotArea>
    <c:legend>
      <c:legendPos val="b"/>
      <c:layout>
        <c:manualLayout>
          <c:xMode val="edge"/>
          <c:yMode val="edge"/>
          <c:x val="1.6101574634104211E-2"/>
          <c:y val="0.8855235822794878"/>
          <c:w val="0.98389842536589578"/>
          <c:h val="0.10235520559930009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Project Cost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238215038688063E-2"/>
          <c:y val="2.2429332697049234E-2"/>
          <c:w val="0.92463093315418887"/>
          <c:h val="0.8348958880139982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'Cumulative Cost chart data'!$D$12:$D$130</c:f>
              <c:strCache>
                <c:ptCount val="10"/>
                <c:pt idx="0">
                  <c:v>Innovative Transit Program – Bus Stop Upgrades</c:v>
                </c:pt>
                <c:pt idx="1">
                  <c:v>Previously approved funds</c:v>
                </c:pt>
                <c:pt idx="2">
                  <c:v>Enterprise Computing - Server Evergreen</c:v>
                </c:pt>
                <c:pt idx="3">
                  <c:v>Previously approved funds</c:v>
                </c:pt>
                <c:pt idx="4">
                  <c:v>St Johns Library Renovation</c:v>
                </c:pt>
                <c:pt idx="5">
                  <c:v>Previously approved funds</c:v>
                </c:pt>
                <c:pt idx="6">
                  <c:v>Pan Am Pool Boiler System Replacement</c:v>
                </c:pt>
                <c:pt idx="7">
                  <c:v>Previously approved funds</c:v>
                </c:pt>
                <c:pt idx="8">
                  <c:v>Facilities Replacement and Relocation</c:v>
                </c:pt>
                <c:pt idx="9">
                  <c:v>Rebuild/Refurbishment of North Garage at 1520 Main Street</c:v>
                </c:pt>
              </c:strCache>
            </c:strRef>
          </c:cat>
          <c:val>
            <c:numRef>
              <c:f>'Cumulative Cost chart data'!$S$12:$S$21</c:f>
              <c:numCache>
                <c:formatCode>0.00</c:formatCode>
                <c:ptCount val="10"/>
                <c:pt idx="0">
                  <c:v>200</c:v>
                </c:pt>
                <c:pt idx="1">
                  <c:v>400</c:v>
                </c:pt>
                <c:pt idx="2">
                  <c:v>500</c:v>
                </c:pt>
                <c:pt idx="3">
                  <c:v>620</c:v>
                </c:pt>
                <c:pt idx="4">
                  <c:v>670</c:v>
                </c:pt>
                <c:pt idx="5">
                  <c:v>1320</c:v>
                </c:pt>
                <c:pt idx="6">
                  <c:v>1400</c:v>
                </c:pt>
                <c:pt idx="7">
                  <c:v>1528</c:v>
                </c:pt>
                <c:pt idx="8">
                  <c:v>2428</c:v>
                </c:pt>
                <c:pt idx="9">
                  <c:v>2528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08640"/>
        <c:axId val="122210176"/>
      </c:barChart>
      <c:catAx>
        <c:axId val="122208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en-US"/>
          </a:p>
        </c:txPr>
        <c:crossAx val="122210176"/>
        <c:crosses val="autoZero"/>
        <c:auto val="1"/>
        <c:lblAlgn val="ctr"/>
        <c:lblOffset val="100"/>
        <c:noMultiLvlLbl val="0"/>
      </c:catAx>
      <c:valAx>
        <c:axId val="122210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Capex (in $Million)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2208640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theme="5" tint="-0.249977111117893"/>
  </sheetPr>
  <sheetViews>
    <sheetView workbookViewId="0"/>
  </sheetViews>
  <pageMargins left="0.7" right="0.7" top="0.75" bottom="0.75" header="0.3" footer="0.3"/>
  <pageSetup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>
    <tabColor theme="5" tint="-0.249977111117893"/>
  </sheetPr>
  <sheetViews>
    <sheetView zoomScale="120" workbookViewId="0"/>
  </sheetViews>
  <pageMargins left="0.7" right="0.7" top="0.75" bottom="0.75" header="0.3" footer="0.3"/>
  <pageSetup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5" tint="-0.249977111117893"/>
  </sheetPr>
  <sheetViews>
    <sheetView zoomScale="110" workbookViewId="0"/>
  </sheetViews>
  <pageMargins left="0.7" right="0.7" top="0.75" bottom="0.75" header="0.3" footer="0.3"/>
  <pageSetup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5" tint="-0.249977111117893"/>
  </sheetPr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ramann\AppData\Local\Microsoft\Windows\Temporary%20Internet%20Files\Content.Outlook\VLQWB3Y7\WPG\CoW%20-%20Business%20Case\CoW%20NPV%20and%20Benefit%20Calculation%20tool%20-%20V1.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ramann\AppData\Local\Microsoft\Windows\Temporary%20Internet%20Files\Content.Outlook\VLQWB3Y7\WPG\CoW%20-%20Risk\Roads\CoW%20CAM%20-%20Trans%20Needs%20Assessment-V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ramann\AppData\Local\Microsoft\Windows\Temporary%20Internet%20Files\Content.Outlook\VLQWB3Y7\WPG\CoW%20-%20Risk\Fire%20&amp;%20Paramedics\CoW%20CAM%20-%20Fire%20Needs%20Assessment-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BC Appendix"/>
      <sheetName val="NPV Option1"/>
      <sheetName val="NPV Option2"/>
      <sheetName val="NPV Option3"/>
      <sheetName val="NPV Option4"/>
      <sheetName val="Options Benefit"/>
      <sheetName val="Evaluation Sheet"/>
      <sheetName val="Conversion Tables"/>
      <sheetName val="Weighting Scale"/>
    </sheetNames>
    <sheetDataSet>
      <sheetData sheetId="0" refreshError="1"/>
      <sheetData sheetId="1">
        <row r="7">
          <cell r="C7">
            <v>2014</v>
          </cell>
        </row>
        <row r="8">
          <cell r="C8">
            <v>0.06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eeds Assessment"/>
      <sheetName val="Severity Matrix"/>
      <sheetName val="Extent Matrix"/>
      <sheetName val="Likeihood Matrix"/>
      <sheetName val="Chart1"/>
      <sheetName val="Chart2"/>
      <sheetName val="Chart3"/>
      <sheetName val="Chart4"/>
      <sheetName val="Chart5"/>
      <sheetName val="Chart6"/>
      <sheetName val="Rating Scales"/>
      <sheetName val="Risk Distribu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A6" t="str">
            <v>VH</v>
          </cell>
          <cell r="B6">
            <v>10</v>
          </cell>
          <cell r="C6">
            <v>10</v>
          </cell>
          <cell r="D6">
            <v>10</v>
          </cell>
          <cell r="E6">
            <v>10</v>
          </cell>
          <cell r="F6">
            <v>10</v>
          </cell>
          <cell r="G6">
            <v>10</v>
          </cell>
          <cell r="H6" t="str">
            <v>VH</v>
          </cell>
          <cell r="I6">
            <v>1</v>
          </cell>
          <cell r="J6" t="str">
            <v>VH</v>
          </cell>
          <cell r="K6">
            <v>1</v>
          </cell>
          <cell r="M6" t="str">
            <v>1 - Legislative Change</v>
          </cell>
          <cell r="R6" t="str">
            <v>M1 - Maintenance tasks not performed or incorrect</v>
          </cell>
        </row>
        <row r="7">
          <cell r="A7" t="str">
            <v>H</v>
          </cell>
          <cell r="B7">
            <v>7</v>
          </cell>
          <cell r="C7">
            <v>7</v>
          </cell>
          <cell r="D7">
            <v>7</v>
          </cell>
          <cell r="E7">
            <v>7</v>
          </cell>
          <cell r="F7">
            <v>7</v>
          </cell>
          <cell r="G7">
            <v>7</v>
          </cell>
          <cell r="H7" t="str">
            <v>H</v>
          </cell>
          <cell r="I7">
            <v>0.7</v>
          </cell>
          <cell r="J7" t="str">
            <v>H</v>
          </cell>
          <cell r="K7">
            <v>0.5</v>
          </cell>
          <cell r="M7" t="str">
            <v>2 - Growth</v>
          </cell>
          <cell r="R7" t="str">
            <v>M1 - Operator procedures not performed or incorrect</v>
          </cell>
        </row>
        <row r="8">
          <cell r="A8" t="str">
            <v>M</v>
          </cell>
          <cell r="B8">
            <v>4</v>
          </cell>
          <cell r="C8">
            <v>4</v>
          </cell>
          <cell r="D8">
            <v>4</v>
          </cell>
          <cell r="E8">
            <v>4</v>
          </cell>
          <cell r="F8">
            <v>4</v>
          </cell>
          <cell r="G8">
            <v>4</v>
          </cell>
          <cell r="H8" t="str">
            <v>M</v>
          </cell>
          <cell r="I8">
            <v>0.4</v>
          </cell>
          <cell r="J8" t="str">
            <v>M</v>
          </cell>
          <cell r="K8">
            <v>0.2</v>
          </cell>
          <cell r="M8" t="str">
            <v>3 - Change in User Base</v>
          </cell>
          <cell r="R8" t="str">
            <v>M2 - Inadequate maintenance staff levels</v>
          </cell>
        </row>
        <row r="9">
          <cell r="A9" t="str">
            <v>L</v>
          </cell>
          <cell r="B9">
            <v>2</v>
          </cell>
          <cell r="C9">
            <v>2</v>
          </cell>
          <cell r="D9">
            <v>2</v>
          </cell>
          <cell r="E9">
            <v>2</v>
          </cell>
          <cell r="F9">
            <v>2</v>
          </cell>
          <cell r="G9">
            <v>2</v>
          </cell>
          <cell r="H9" t="str">
            <v>L</v>
          </cell>
          <cell r="I9">
            <v>0.2</v>
          </cell>
          <cell r="J9" t="str">
            <v>L</v>
          </cell>
          <cell r="K9">
            <v>0.1</v>
          </cell>
          <cell r="M9" t="str">
            <v>4 - CLOS Failure</v>
          </cell>
          <cell r="R9" t="str">
            <v>M2 - Inadequate operating strategy and/or policy (incl. O&amp;M manuals)</v>
          </cell>
        </row>
        <row r="10">
          <cell r="A10" t="str">
            <v>VL</v>
          </cell>
          <cell r="B10">
            <v>1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 t="str">
            <v>VL</v>
          </cell>
          <cell r="I10">
            <v>0.1</v>
          </cell>
          <cell r="J10" t="str">
            <v>VL</v>
          </cell>
          <cell r="K10">
            <v>0.05</v>
          </cell>
          <cell r="M10" t="str">
            <v>5 - Age related deterioration</v>
          </cell>
          <cell r="R10" t="str">
            <v>M2 - Inadequate HSSE policies and procedures</v>
          </cell>
        </row>
        <row r="11">
          <cell r="M11" t="str">
            <v>6 - Obsolesence</v>
          </cell>
          <cell r="R11" t="str">
            <v>M2 - Inadequate maintenance policies and/or plans</v>
          </cell>
        </row>
        <row r="12">
          <cell r="M12" t="str">
            <v>7 - Known Safety Issue</v>
          </cell>
          <cell r="R12" t="str">
            <v>M2 - Inadequate maintenance scheduling</v>
          </cell>
        </row>
        <row r="13">
          <cell r="M13" t="str">
            <v>8 - Support for other BU's program</v>
          </cell>
          <cell r="R13" t="str">
            <v>M2 - Inadequate operational risk/contingency planning</v>
          </cell>
        </row>
        <row r="14">
          <cell r="M14" t="str">
            <v>9 - Change in City Policy / Priority</v>
          </cell>
          <cell r="R14" t="str">
            <v>M2 - Inappropriate cost saving action</v>
          </cell>
        </row>
        <row r="15">
          <cell r="M15" t="str">
            <v>10 - External Driver</v>
          </cell>
          <cell r="R15" t="str">
            <v>M3 - Natural age-related deterioration</v>
          </cell>
        </row>
        <row r="16">
          <cell r="M16" t="str">
            <v>11 - Cost Avoidance</v>
          </cell>
          <cell r="R16" t="str">
            <v>M3 - Accelerated age-related deterioration</v>
          </cell>
        </row>
        <row r="17">
          <cell r="M17" t="str">
            <v>12 - Other</v>
          </cell>
          <cell r="R17" t="str">
            <v>M3 - Historic growth and/or overloading</v>
          </cell>
        </row>
        <row r="18">
          <cell r="R18" t="str">
            <v>M3 - Underloading</v>
          </cell>
        </row>
        <row r="19">
          <cell r="R19" t="str">
            <v>M3 - Uneven loading</v>
          </cell>
        </row>
        <row r="20">
          <cell r="R20" t="str">
            <v>M3 - Inadequate design</v>
          </cell>
        </row>
        <row r="21">
          <cell r="R21" t="str">
            <v>M3 - Incorrect construction</v>
          </cell>
        </row>
        <row r="22">
          <cell r="R22" t="str">
            <v xml:space="preserve">M3 - Inadequate tools and equipment </v>
          </cell>
        </row>
        <row r="23">
          <cell r="M23" t="str">
            <v>1 - Trans Planning</v>
          </cell>
          <cell r="R23" t="str">
            <v>M3 - Absent assets</v>
          </cell>
        </row>
        <row r="24">
          <cell r="M24" t="str">
            <v>2 - Traffic Services</v>
          </cell>
          <cell r="R24" t="str">
            <v>M3 - Design standards waived</v>
          </cell>
        </row>
        <row r="25">
          <cell r="M25" t="str">
            <v>3 - Traffic Signals</v>
          </cell>
          <cell r="R25" t="str">
            <v>M4 - Inadequate spares and consumables</v>
          </cell>
        </row>
        <row r="26">
          <cell r="M26" t="str">
            <v>4 - Streets</v>
          </cell>
          <cell r="R26" t="str">
            <v>M4 - Parts no longer routinely manufactured</v>
          </cell>
        </row>
        <row r="27">
          <cell r="M27" t="str">
            <v>5 - Bridges</v>
          </cell>
          <cell r="R27" t="str">
            <v>M5 - Inappropriate external license/regulation</v>
          </cell>
        </row>
        <row r="28">
          <cell r="M28" t="str">
            <v>6 - Lighting</v>
          </cell>
          <cell r="R28" t="str">
            <v>M5 - Irregular/incorrect performance measurement procedures</v>
          </cell>
        </row>
        <row r="29">
          <cell r="M29" t="str">
            <v>7 - Other</v>
          </cell>
          <cell r="R29" t="str">
            <v>M6 - Legislative standard change</v>
          </cell>
        </row>
        <row r="30">
          <cell r="R30" t="str">
            <v>M6 - Extreme weather events</v>
          </cell>
        </row>
        <row r="31">
          <cell r="R31" t="str">
            <v>M6 - Extreme geotechnical events</v>
          </cell>
        </row>
        <row r="32">
          <cell r="R32" t="str">
            <v>M6 - Supplier failure</v>
          </cell>
        </row>
        <row r="33">
          <cell r="R33" t="str">
            <v>M6 - Third-party damage</v>
          </cell>
        </row>
        <row r="34">
          <cell r="R34" t="str">
            <v>M6 - Utility failure</v>
          </cell>
        </row>
        <row r="35">
          <cell r="R35" t="str">
            <v>M6 - Third party change to operating environment</v>
          </cell>
        </row>
        <row r="36">
          <cell r="R36" t="str">
            <v>M6 - Third party contamination</v>
          </cell>
        </row>
        <row r="37">
          <cell r="R37" t="str">
            <v>M6 - Customer load exceeds license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eeds Assessment"/>
      <sheetName val="Consequence Matrix"/>
      <sheetName val="Likelihood Matrix"/>
      <sheetName val="Chart1"/>
      <sheetName val="Chart2"/>
      <sheetName val="Chart3"/>
      <sheetName val="Chart4"/>
      <sheetName val="Chart5"/>
      <sheetName val="Rating Scales"/>
      <sheetName val="Risk Distribution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VH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E6"/>
  <sheetViews>
    <sheetView workbookViewId="0">
      <selection activeCell="D17" sqref="D17"/>
    </sheetView>
  </sheetViews>
  <sheetFormatPr defaultRowHeight="15" x14ac:dyDescent="0.25"/>
  <cols>
    <col min="2" max="2" width="25.7109375" customWidth="1"/>
    <col min="3" max="3" width="37" customWidth="1"/>
    <col min="4" max="4" width="23.140625" customWidth="1"/>
    <col min="5" max="5" width="25.7109375" customWidth="1"/>
  </cols>
  <sheetData>
    <row r="2" spans="2:5" ht="15.75" thickBot="1" x14ac:dyDescent="0.3"/>
    <row r="3" spans="2:5" ht="17.25" thickTop="1" thickBot="1" x14ac:dyDescent="0.3">
      <c r="B3" s="258" t="s">
        <v>284</v>
      </c>
      <c r="C3" s="259" t="s">
        <v>291</v>
      </c>
      <c r="D3" s="259" t="s">
        <v>285</v>
      </c>
      <c r="E3" s="259" t="s">
        <v>286</v>
      </c>
    </row>
    <row r="4" spans="2:5" ht="16.5" thickBot="1" x14ac:dyDescent="0.3">
      <c r="B4" s="260" t="s">
        <v>287</v>
      </c>
      <c r="C4" s="261" t="s">
        <v>297</v>
      </c>
      <c r="D4" s="353">
        <v>41699</v>
      </c>
      <c r="E4" s="261" t="s">
        <v>296</v>
      </c>
    </row>
    <row r="5" spans="2:5" ht="32.25" thickBot="1" x14ac:dyDescent="0.3">
      <c r="B5" s="260" t="s">
        <v>295</v>
      </c>
      <c r="C5" s="261" t="s">
        <v>298</v>
      </c>
      <c r="D5" s="360">
        <v>41891</v>
      </c>
      <c r="E5" s="261" t="s">
        <v>296</v>
      </c>
    </row>
    <row r="6" spans="2:5" ht="63.75" thickBot="1" x14ac:dyDescent="0.3">
      <c r="B6" s="260" t="s">
        <v>300</v>
      </c>
      <c r="C6" s="261" t="s">
        <v>301</v>
      </c>
      <c r="D6" s="360">
        <v>42191</v>
      </c>
      <c r="E6" s="261" t="s">
        <v>296</v>
      </c>
    </row>
  </sheetData>
  <sheetProtection password="DF5A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N94"/>
  <sheetViews>
    <sheetView view="pageBreakPreview" zoomScale="90" zoomScaleNormal="80" zoomScaleSheetLayoutView="90" workbookViewId="0">
      <selection activeCell="C4" sqref="C4"/>
    </sheetView>
  </sheetViews>
  <sheetFormatPr defaultRowHeight="15" x14ac:dyDescent="0.25"/>
  <cols>
    <col min="1" max="1" width="38.85546875" customWidth="1"/>
    <col min="2" max="2" width="14.28515625" customWidth="1"/>
    <col min="3" max="3" width="28.7109375" customWidth="1"/>
    <col min="4" max="5" width="14.7109375" customWidth="1"/>
    <col min="6" max="6" width="18.85546875" customWidth="1"/>
    <col min="7" max="7" width="16.7109375" customWidth="1"/>
    <col min="8" max="8" width="15.28515625" customWidth="1"/>
    <col min="9" max="9" width="14.140625" customWidth="1"/>
    <col min="10" max="10" width="13.140625" customWidth="1"/>
    <col min="11" max="11" width="13" customWidth="1"/>
    <col min="12" max="12" width="16.85546875" customWidth="1"/>
    <col min="13" max="13" width="12.5703125" customWidth="1"/>
    <col min="14" max="14" width="32.42578125" customWidth="1"/>
  </cols>
  <sheetData>
    <row r="1" spans="1:14" s="263" customFormat="1" ht="18.75" x14ac:dyDescent="0.25">
      <c r="A1" s="336" t="s">
        <v>37</v>
      </c>
      <c r="B1" s="262"/>
      <c r="C1" s="339"/>
      <c r="D1" s="339"/>
      <c r="E1" s="339"/>
      <c r="F1" s="340"/>
      <c r="G1" s="340"/>
      <c r="H1" s="340"/>
      <c r="I1" s="340"/>
      <c r="J1" s="340"/>
      <c r="K1" s="340"/>
      <c r="L1" s="340"/>
      <c r="M1" s="340"/>
      <c r="N1" s="340"/>
    </row>
    <row r="2" spans="1:14" s="264" customFormat="1" ht="18.75" customHeight="1" x14ac:dyDescent="0.25">
      <c r="A2" s="337" t="s">
        <v>95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s="264" customFormat="1" ht="15.75" customHeight="1" thickBot="1" x14ac:dyDescent="0.3">
      <c r="A3" s="338" t="s">
        <v>288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14" ht="51" customHeight="1" x14ac:dyDescent="0.25">
      <c r="A4" s="265" t="str">
        <f>'Detail Sheet'!C5</f>
        <v>Project Name</v>
      </c>
      <c r="B4" s="266" t="str">
        <f>'Detail Sheet'!D5</f>
        <v>Department</v>
      </c>
      <c r="C4" s="266" t="str">
        <f>'Detail Sheet'!E5</f>
        <v>Service: sub-services</v>
      </c>
      <c r="D4" s="266" t="str">
        <f>'Detail Sheet'!$G$5</f>
        <v>Investment Type</v>
      </c>
      <c r="E4" s="266" t="str">
        <f>'Detail Sheet'!I5</f>
        <v>Capex ($k)</v>
      </c>
      <c r="F4" s="266" t="str">
        <f>'Detail Sheet'!J5</f>
        <v>Grants and other external fundings ($k)</v>
      </c>
      <c r="G4" s="266" t="str">
        <f>'Detail Sheet'!K5</f>
        <v>Capex - External Funding and adjusted for programs
($k)</v>
      </c>
      <c r="H4" s="267" t="str">
        <f>'Detail Sheet'!AU5</f>
        <v xml:space="preserve">Benefit Score </v>
      </c>
      <c r="I4" s="268" t="str">
        <f>'Detail Sheet'!AV5</f>
        <v>Cost/ Benefit</v>
      </c>
      <c r="J4" s="268" t="str">
        <f>'Detail Sheet'!AW5</f>
        <v>Calculated Ranking</v>
      </c>
      <c r="K4" s="268" t="str">
        <f>'Detail Sheet'!AZ5</f>
        <v>Start Year</v>
      </c>
      <c r="L4" s="269" t="str">
        <f>'Detail Sheet'!BI5</f>
        <v>Residual Risk Description</v>
      </c>
      <c r="M4" s="269" t="str">
        <f>'Detail Sheet'!BP5</f>
        <v>Risk Score</v>
      </c>
      <c r="N4" s="270" t="str">
        <f>'Detail Sheet'!BQ5</f>
        <v>Mitigation Strategy</v>
      </c>
    </row>
    <row r="5" spans="1:14" ht="45" x14ac:dyDescent="0.25">
      <c r="A5" s="126">
        <f>'Detail Sheet'!C12</f>
        <v>0</v>
      </c>
      <c r="B5" s="127">
        <f>'Detail Sheet'!D12</f>
        <v>0</v>
      </c>
      <c r="C5" s="127">
        <f>'Detail Sheet'!E12</f>
        <v>0</v>
      </c>
      <c r="D5" s="127">
        <f>'Detail Sheet'!$G12</f>
        <v>0</v>
      </c>
      <c r="E5" s="127">
        <f>'Detail Sheet'!I12</f>
        <v>0</v>
      </c>
      <c r="F5" s="127">
        <f>'Detail Sheet'!J12</f>
        <v>0</v>
      </c>
      <c r="G5" s="127" t="str">
        <f>'Detail Sheet'!K12</f>
        <v/>
      </c>
      <c r="H5" s="128">
        <f>'Detail Sheet'!AU12</f>
        <v>0</v>
      </c>
      <c r="I5" s="129" t="str">
        <f>'Detail Sheet'!AV12</f>
        <v/>
      </c>
      <c r="J5" s="127" t="str">
        <f>'Detail Sheet'!AW12</f>
        <v/>
      </c>
      <c r="K5" s="128">
        <f>'Detail Sheet'!AZ12</f>
        <v>0</v>
      </c>
      <c r="L5" s="127">
        <f>'Detail Sheet'!BI12</f>
        <v>0</v>
      </c>
      <c r="M5" s="127" t="str">
        <f>'Detail Sheet'!BP12</f>
        <v/>
      </c>
      <c r="N5" s="130">
        <f>'Detail Sheet'!BQ12</f>
        <v>0</v>
      </c>
    </row>
    <row r="6" spans="1:14" x14ac:dyDescent="0.25">
      <c r="A6" s="126">
        <f>'Detail Sheet'!C13</f>
        <v>0</v>
      </c>
      <c r="B6" s="127">
        <f>'Detail Sheet'!D13</f>
        <v>0</v>
      </c>
      <c r="C6" s="127">
        <f>'Detail Sheet'!E13</f>
        <v>0</v>
      </c>
      <c r="D6" s="127">
        <f>'Detail Sheet'!$G13</f>
        <v>0</v>
      </c>
      <c r="E6" s="127">
        <f>'Detail Sheet'!I13</f>
        <v>0</v>
      </c>
      <c r="F6" s="127">
        <f>'Detail Sheet'!J13</f>
        <v>0</v>
      </c>
      <c r="G6" s="127" t="str">
        <f>'Detail Sheet'!K13</f>
        <v/>
      </c>
      <c r="H6" s="128">
        <f>'Detail Sheet'!AU13</f>
        <v>0</v>
      </c>
      <c r="I6" s="129" t="str">
        <f>'Detail Sheet'!AV13</f>
        <v/>
      </c>
      <c r="J6" s="127" t="str">
        <f>'Detail Sheet'!AW13</f>
        <v/>
      </c>
      <c r="K6" s="128">
        <f>'Detail Sheet'!AZ13</f>
        <v>0</v>
      </c>
      <c r="L6" s="127">
        <f>'Detail Sheet'!BI13</f>
        <v>0</v>
      </c>
      <c r="M6" s="127" t="str">
        <f>'Detail Sheet'!BP13</f>
        <v/>
      </c>
      <c r="N6" s="130">
        <f>'Detail Sheet'!BQ13</f>
        <v>0</v>
      </c>
    </row>
    <row r="7" spans="1:14" x14ac:dyDescent="0.25">
      <c r="A7" s="126">
        <f>'Detail Sheet'!C14</f>
        <v>0</v>
      </c>
      <c r="B7" s="127">
        <f>'Detail Sheet'!D14</f>
        <v>0</v>
      </c>
      <c r="C7" s="127">
        <f>'Detail Sheet'!E14</f>
        <v>0</v>
      </c>
      <c r="D7" s="127">
        <f>'Detail Sheet'!$G14</f>
        <v>0</v>
      </c>
      <c r="E7" s="127">
        <f>'Detail Sheet'!I14</f>
        <v>0</v>
      </c>
      <c r="F7" s="127">
        <f>'Detail Sheet'!J14</f>
        <v>0</v>
      </c>
      <c r="G7" s="127" t="str">
        <f>'Detail Sheet'!K14</f>
        <v/>
      </c>
      <c r="H7" s="128">
        <f>'Detail Sheet'!AU14</f>
        <v>0</v>
      </c>
      <c r="I7" s="129" t="str">
        <f>'Detail Sheet'!AV14</f>
        <v/>
      </c>
      <c r="J7" s="127" t="str">
        <f>'Detail Sheet'!AW14</f>
        <v/>
      </c>
      <c r="K7" s="128">
        <f>'Detail Sheet'!AZ14</f>
        <v>0</v>
      </c>
      <c r="L7" s="127">
        <f>'Detail Sheet'!BI14</f>
        <v>0</v>
      </c>
      <c r="M7" s="127" t="str">
        <f>'Detail Sheet'!BP14</f>
        <v/>
      </c>
      <c r="N7" s="130">
        <f>'Detail Sheet'!BQ14</f>
        <v>0</v>
      </c>
    </row>
    <row r="8" spans="1:14" x14ac:dyDescent="0.25">
      <c r="A8" s="126">
        <f>'Detail Sheet'!C15</f>
        <v>0</v>
      </c>
      <c r="B8" s="127">
        <f>'Detail Sheet'!D15</f>
        <v>0</v>
      </c>
      <c r="C8" s="127">
        <f>'Detail Sheet'!E15</f>
        <v>0</v>
      </c>
      <c r="D8" s="127">
        <f>'Detail Sheet'!$G15</f>
        <v>0</v>
      </c>
      <c r="E8" s="127">
        <f>'Detail Sheet'!I15</f>
        <v>0</v>
      </c>
      <c r="F8" s="127">
        <f>'Detail Sheet'!J15</f>
        <v>0</v>
      </c>
      <c r="G8" s="127" t="str">
        <f>'Detail Sheet'!K15</f>
        <v/>
      </c>
      <c r="H8" s="128">
        <f>'Detail Sheet'!AU15</f>
        <v>0</v>
      </c>
      <c r="I8" s="129" t="str">
        <f>'Detail Sheet'!AV15</f>
        <v/>
      </c>
      <c r="J8" s="127" t="str">
        <f>'Detail Sheet'!AW15</f>
        <v/>
      </c>
      <c r="K8" s="128">
        <f>'Detail Sheet'!AZ15</f>
        <v>0</v>
      </c>
      <c r="L8" s="127">
        <f>'Detail Sheet'!BI15</f>
        <v>0</v>
      </c>
      <c r="M8" s="127" t="str">
        <f>'Detail Sheet'!BP15</f>
        <v/>
      </c>
      <c r="N8" s="130">
        <f>'Detail Sheet'!BQ15</f>
        <v>0</v>
      </c>
    </row>
    <row r="9" spans="1:14" x14ac:dyDescent="0.25">
      <c r="A9" s="126">
        <f>'Detail Sheet'!C16</f>
        <v>0</v>
      </c>
      <c r="B9" s="127">
        <f>'Detail Sheet'!D16</f>
        <v>0</v>
      </c>
      <c r="C9" s="127">
        <f>'Detail Sheet'!E16</f>
        <v>0</v>
      </c>
      <c r="D9" s="127">
        <f>'Detail Sheet'!$G16</f>
        <v>0</v>
      </c>
      <c r="E9" s="127">
        <f>'Detail Sheet'!I16</f>
        <v>0</v>
      </c>
      <c r="F9" s="127">
        <f>'Detail Sheet'!J16</f>
        <v>0</v>
      </c>
      <c r="G9" s="127" t="str">
        <f>'Detail Sheet'!K16</f>
        <v/>
      </c>
      <c r="H9" s="128">
        <f>'Detail Sheet'!AU16</f>
        <v>0</v>
      </c>
      <c r="I9" s="129" t="str">
        <f>'Detail Sheet'!AV16</f>
        <v/>
      </c>
      <c r="J9" s="127" t="str">
        <f>'Detail Sheet'!AW16</f>
        <v/>
      </c>
      <c r="K9" s="128">
        <f>'Detail Sheet'!AZ16</f>
        <v>0</v>
      </c>
      <c r="L9" s="127">
        <f>'Detail Sheet'!BI16</f>
        <v>0</v>
      </c>
      <c r="M9" s="127" t="str">
        <f>'Detail Sheet'!BP16</f>
        <v/>
      </c>
      <c r="N9" s="130">
        <f>'Detail Sheet'!BQ16</f>
        <v>0</v>
      </c>
    </row>
    <row r="10" spans="1:14" x14ac:dyDescent="0.25">
      <c r="A10" s="126">
        <f>'Detail Sheet'!C17</f>
        <v>0</v>
      </c>
      <c r="B10" s="127">
        <f>'Detail Sheet'!D17</f>
        <v>0</v>
      </c>
      <c r="C10" s="127">
        <f>'Detail Sheet'!E17</f>
        <v>0</v>
      </c>
      <c r="D10" s="127">
        <f>'Detail Sheet'!$G17</f>
        <v>0</v>
      </c>
      <c r="E10" s="127">
        <f>'Detail Sheet'!I17</f>
        <v>0</v>
      </c>
      <c r="F10" s="127">
        <f>'Detail Sheet'!J17</f>
        <v>0</v>
      </c>
      <c r="G10" s="127" t="str">
        <f>'Detail Sheet'!K17</f>
        <v/>
      </c>
      <c r="H10" s="128">
        <f>'Detail Sheet'!AU17</f>
        <v>0</v>
      </c>
      <c r="I10" s="129" t="str">
        <f>'Detail Sheet'!AV17</f>
        <v/>
      </c>
      <c r="J10" s="127" t="str">
        <f>'Detail Sheet'!AW17</f>
        <v/>
      </c>
      <c r="K10" s="128">
        <f>'Detail Sheet'!AZ17</f>
        <v>0</v>
      </c>
      <c r="L10" s="127">
        <f>'Detail Sheet'!BI17</f>
        <v>0</v>
      </c>
      <c r="M10" s="127" t="str">
        <f>'Detail Sheet'!BP17</f>
        <v/>
      </c>
      <c r="N10" s="130">
        <f>'Detail Sheet'!BQ17</f>
        <v>0</v>
      </c>
    </row>
    <row r="11" spans="1:14" x14ac:dyDescent="0.25">
      <c r="A11" s="126">
        <f>'Detail Sheet'!C18</f>
        <v>0</v>
      </c>
      <c r="B11" s="127">
        <f>'Detail Sheet'!D18</f>
        <v>0</v>
      </c>
      <c r="C11" s="127">
        <f>'Detail Sheet'!E18</f>
        <v>0</v>
      </c>
      <c r="D11" s="127">
        <f>'Detail Sheet'!$G18</f>
        <v>0</v>
      </c>
      <c r="E11" s="127">
        <f>'Detail Sheet'!I18</f>
        <v>0</v>
      </c>
      <c r="F11" s="127">
        <f>'Detail Sheet'!J18</f>
        <v>0</v>
      </c>
      <c r="G11" s="127" t="str">
        <f>'Detail Sheet'!K18</f>
        <v/>
      </c>
      <c r="H11" s="128">
        <f>'Detail Sheet'!AU18</f>
        <v>0</v>
      </c>
      <c r="I11" s="129" t="str">
        <f>'Detail Sheet'!AV18</f>
        <v/>
      </c>
      <c r="J11" s="127" t="str">
        <f>'Detail Sheet'!AW18</f>
        <v/>
      </c>
      <c r="K11" s="128">
        <f>'Detail Sheet'!AZ18</f>
        <v>0</v>
      </c>
      <c r="L11" s="127">
        <f>'Detail Sheet'!BI18</f>
        <v>0</v>
      </c>
      <c r="M11" s="127" t="str">
        <f>'Detail Sheet'!BP18</f>
        <v/>
      </c>
      <c r="N11" s="130">
        <f>'Detail Sheet'!BQ18</f>
        <v>0</v>
      </c>
    </row>
    <row r="12" spans="1:14" x14ac:dyDescent="0.25">
      <c r="A12" s="126">
        <f>'Detail Sheet'!C19</f>
        <v>0</v>
      </c>
      <c r="B12" s="127">
        <f>'Detail Sheet'!D19</f>
        <v>0</v>
      </c>
      <c r="C12" s="127">
        <f>'Detail Sheet'!E19</f>
        <v>0</v>
      </c>
      <c r="D12" s="127">
        <f>'Detail Sheet'!$G19</f>
        <v>0</v>
      </c>
      <c r="E12" s="127">
        <f>'Detail Sheet'!I19</f>
        <v>0</v>
      </c>
      <c r="F12" s="127">
        <f>'Detail Sheet'!J19</f>
        <v>0</v>
      </c>
      <c r="G12" s="127" t="str">
        <f>'Detail Sheet'!K19</f>
        <v/>
      </c>
      <c r="H12" s="128">
        <f>'Detail Sheet'!AU19</f>
        <v>0</v>
      </c>
      <c r="I12" s="129" t="str">
        <f>'Detail Sheet'!AV19</f>
        <v/>
      </c>
      <c r="J12" s="127" t="str">
        <f>'Detail Sheet'!AW19</f>
        <v/>
      </c>
      <c r="K12" s="128">
        <f>'Detail Sheet'!AZ19</f>
        <v>0</v>
      </c>
      <c r="L12" s="127">
        <f>'Detail Sheet'!BI19</f>
        <v>0</v>
      </c>
      <c r="M12" s="127" t="str">
        <f>'Detail Sheet'!BP19</f>
        <v/>
      </c>
      <c r="N12" s="130">
        <f>'Detail Sheet'!BQ19</f>
        <v>0</v>
      </c>
    </row>
    <row r="13" spans="1:14" x14ac:dyDescent="0.25">
      <c r="A13" s="126">
        <f>'Detail Sheet'!C20</f>
        <v>0</v>
      </c>
      <c r="B13" s="127">
        <f>'Detail Sheet'!D20</f>
        <v>0</v>
      </c>
      <c r="C13" s="127">
        <f>'Detail Sheet'!E20</f>
        <v>0</v>
      </c>
      <c r="D13" s="127">
        <f>'Detail Sheet'!$G20</f>
        <v>0</v>
      </c>
      <c r="E13" s="127">
        <f>'Detail Sheet'!I20</f>
        <v>0</v>
      </c>
      <c r="F13" s="127">
        <f>'Detail Sheet'!J20</f>
        <v>0</v>
      </c>
      <c r="G13" s="127" t="str">
        <f>'Detail Sheet'!K20</f>
        <v/>
      </c>
      <c r="H13" s="128">
        <f>'Detail Sheet'!AU20</f>
        <v>0</v>
      </c>
      <c r="I13" s="129" t="str">
        <f>'Detail Sheet'!AV20</f>
        <v/>
      </c>
      <c r="J13" s="127" t="str">
        <f>'Detail Sheet'!AW20</f>
        <v/>
      </c>
      <c r="K13" s="128">
        <f>'Detail Sheet'!AZ20</f>
        <v>0</v>
      </c>
      <c r="L13" s="127">
        <f>'Detail Sheet'!BI20</f>
        <v>0</v>
      </c>
      <c r="M13" s="127" t="str">
        <f>'Detail Sheet'!BP20</f>
        <v/>
      </c>
      <c r="N13" s="130">
        <f>'Detail Sheet'!BQ20</f>
        <v>0</v>
      </c>
    </row>
    <row r="14" spans="1:14" x14ac:dyDescent="0.25">
      <c r="A14" s="126">
        <f>'Detail Sheet'!C21</f>
        <v>0</v>
      </c>
      <c r="B14" s="127">
        <f>'Detail Sheet'!D21</f>
        <v>0</v>
      </c>
      <c r="C14" s="127">
        <f>'Detail Sheet'!E21</f>
        <v>0</v>
      </c>
      <c r="D14" s="127">
        <f>'Detail Sheet'!$G21</f>
        <v>0</v>
      </c>
      <c r="E14" s="127">
        <f>'Detail Sheet'!I21</f>
        <v>0</v>
      </c>
      <c r="F14" s="127">
        <f>'Detail Sheet'!J21</f>
        <v>0</v>
      </c>
      <c r="G14" s="127" t="str">
        <f>'Detail Sheet'!K21</f>
        <v/>
      </c>
      <c r="H14" s="128">
        <f>'Detail Sheet'!AU21</f>
        <v>0</v>
      </c>
      <c r="I14" s="129" t="str">
        <f>'Detail Sheet'!AV21</f>
        <v/>
      </c>
      <c r="J14" s="127" t="str">
        <f>'Detail Sheet'!AW21</f>
        <v/>
      </c>
      <c r="K14" s="128">
        <f>'Detail Sheet'!AZ21</f>
        <v>0</v>
      </c>
      <c r="L14" s="127">
        <f>'Detail Sheet'!BI21</f>
        <v>0</v>
      </c>
      <c r="M14" s="127" t="str">
        <f>'Detail Sheet'!BP21</f>
        <v/>
      </c>
      <c r="N14" s="130">
        <f>'Detail Sheet'!BQ21</f>
        <v>0</v>
      </c>
    </row>
    <row r="15" spans="1:14" x14ac:dyDescent="0.25">
      <c r="A15" s="126">
        <f>'Detail Sheet'!C22</f>
        <v>0</v>
      </c>
      <c r="B15" s="127">
        <f>'Detail Sheet'!D22</f>
        <v>0</v>
      </c>
      <c r="C15" s="127">
        <f>'Detail Sheet'!E22</f>
        <v>0</v>
      </c>
      <c r="D15" s="127">
        <f>'Detail Sheet'!$G22</f>
        <v>0</v>
      </c>
      <c r="E15" s="127">
        <f>'Detail Sheet'!I22</f>
        <v>0</v>
      </c>
      <c r="F15" s="127">
        <f>'Detail Sheet'!J22</f>
        <v>0</v>
      </c>
      <c r="G15" s="127" t="str">
        <f>'Detail Sheet'!K22</f>
        <v/>
      </c>
      <c r="H15" s="128">
        <f>'Detail Sheet'!AU22</f>
        <v>0</v>
      </c>
      <c r="I15" s="129" t="str">
        <f>'Detail Sheet'!AV22</f>
        <v/>
      </c>
      <c r="J15" s="127" t="str">
        <f>'Detail Sheet'!AW22</f>
        <v/>
      </c>
      <c r="K15" s="128">
        <f>'Detail Sheet'!AZ22</f>
        <v>0</v>
      </c>
      <c r="L15" s="127">
        <f>'Detail Sheet'!BI22</f>
        <v>0</v>
      </c>
      <c r="M15" s="127" t="str">
        <f>'Detail Sheet'!BP22</f>
        <v/>
      </c>
      <c r="N15" s="130">
        <f>'Detail Sheet'!BQ22</f>
        <v>0</v>
      </c>
    </row>
    <row r="16" spans="1:14" x14ac:dyDescent="0.25">
      <c r="A16" s="126">
        <f>'Detail Sheet'!C23</f>
        <v>0</v>
      </c>
      <c r="B16" s="127">
        <f>'Detail Sheet'!D23</f>
        <v>0</v>
      </c>
      <c r="C16" s="127">
        <f>'Detail Sheet'!E23</f>
        <v>0</v>
      </c>
      <c r="D16" s="127">
        <f>'Detail Sheet'!$G23</f>
        <v>0</v>
      </c>
      <c r="E16" s="127">
        <f>'Detail Sheet'!I23</f>
        <v>0</v>
      </c>
      <c r="F16" s="127">
        <f>'Detail Sheet'!J23</f>
        <v>0</v>
      </c>
      <c r="G16" s="127" t="str">
        <f>'Detail Sheet'!K23</f>
        <v/>
      </c>
      <c r="H16" s="128">
        <f>'Detail Sheet'!AU23</f>
        <v>0</v>
      </c>
      <c r="I16" s="129" t="str">
        <f>'Detail Sheet'!AV23</f>
        <v/>
      </c>
      <c r="J16" s="127" t="str">
        <f>'Detail Sheet'!AW23</f>
        <v/>
      </c>
      <c r="K16" s="128">
        <f>'Detail Sheet'!AZ23</f>
        <v>0</v>
      </c>
      <c r="L16" s="127">
        <f>'Detail Sheet'!BI23</f>
        <v>0</v>
      </c>
      <c r="M16" s="127" t="str">
        <f>'Detail Sheet'!BP23</f>
        <v/>
      </c>
      <c r="N16" s="130">
        <f>'Detail Sheet'!BQ23</f>
        <v>0</v>
      </c>
    </row>
    <row r="17" spans="1:14" x14ac:dyDescent="0.25">
      <c r="A17" s="126">
        <f>'Detail Sheet'!C24</f>
        <v>0</v>
      </c>
      <c r="B17" s="127">
        <f>'Detail Sheet'!D24</f>
        <v>0</v>
      </c>
      <c r="C17" s="127">
        <f>'Detail Sheet'!E24</f>
        <v>0</v>
      </c>
      <c r="D17" s="127">
        <f>'Detail Sheet'!$G24</f>
        <v>0</v>
      </c>
      <c r="E17" s="127">
        <f>'Detail Sheet'!I24</f>
        <v>0</v>
      </c>
      <c r="F17" s="127">
        <f>'Detail Sheet'!J24</f>
        <v>0</v>
      </c>
      <c r="G17" s="127" t="str">
        <f>'Detail Sheet'!K24</f>
        <v/>
      </c>
      <c r="H17" s="128">
        <f>'Detail Sheet'!AU24</f>
        <v>0</v>
      </c>
      <c r="I17" s="129" t="str">
        <f>'Detail Sheet'!AV24</f>
        <v/>
      </c>
      <c r="J17" s="127" t="str">
        <f>'Detail Sheet'!AW24</f>
        <v/>
      </c>
      <c r="K17" s="128">
        <f>'Detail Sheet'!AZ24</f>
        <v>0</v>
      </c>
      <c r="L17" s="127">
        <f>'Detail Sheet'!BI24</f>
        <v>0</v>
      </c>
      <c r="M17" s="127" t="str">
        <f>'Detail Sheet'!BP24</f>
        <v/>
      </c>
      <c r="N17" s="130">
        <f>'Detail Sheet'!BQ24</f>
        <v>0</v>
      </c>
    </row>
    <row r="18" spans="1:14" x14ac:dyDescent="0.25">
      <c r="A18" s="126">
        <f>'Detail Sheet'!C25</f>
        <v>0</v>
      </c>
      <c r="B18" s="127">
        <f>'Detail Sheet'!D25</f>
        <v>0</v>
      </c>
      <c r="C18" s="127">
        <f>'Detail Sheet'!E25</f>
        <v>0</v>
      </c>
      <c r="D18" s="127">
        <f>'Detail Sheet'!$G25</f>
        <v>0</v>
      </c>
      <c r="E18" s="127">
        <f>'Detail Sheet'!I25</f>
        <v>0</v>
      </c>
      <c r="F18" s="127">
        <f>'Detail Sheet'!J25</f>
        <v>0</v>
      </c>
      <c r="G18" s="127" t="str">
        <f>'Detail Sheet'!K25</f>
        <v/>
      </c>
      <c r="H18" s="128">
        <f>'Detail Sheet'!AU25</f>
        <v>0</v>
      </c>
      <c r="I18" s="129" t="str">
        <f>'Detail Sheet'!AV25</f>
        <v/>
      </c>
      <c r="J18" s="127" t="str">
        <f>'Detail Sheet'!AW25</f>
        <v/>
      </c>
      <c r="K18" s="128">
        <f>'Detail Sheet'!AZ25</f>
        <v>0</v>
      </c>
      <c r="L18" s="127">
        <f>'Detail Sheet'!BI25</f>
        <v>0</v>
      </c>
      <c r="M18" s="127" t="str">
        <f>'Detail Sheet'!BP25</f>
        <v/>
      </c>
      <c r="N18" s="130">
        <f>'Detail Sheet'!BQ25</f>
        <v>0</v>
      </c>
    </row>
    <row r="19" spans="1:14" x14ac:dyDescent="0.25">
      <c r="A19" s="126">
        <f>'Detail Sheet'!C26</f>
        <v>0</v>
      </c>
      <c r="B19" s="127">
        <f>'Detail Sheet'!D26</f>
        <v>0</v>
      </c>
      <c r="C19" s="127">
        <f>'Detail Sheet'!E26</f>
        <v>0</v>
      </c>
      <c r="D19" s="127">
        <f>'Detail Sheet'!$G26</f>
        <v>0</v>
      </c>
      <c r="E19" s="127">
        <f>'Detail Sheet'!I26</f>
        <v>0</v>
      </c>
      <c r="F19" s="127">
        <f>'Detail Sheet'!J26</f>
        <v>0</v>
      </c>
      <c r="G19" s="127" t="str">
        <f>'Detail Sheet'!K26</f>
        <v/>
      </c>
      <c r="H19" s="128">
        <f>'Detail Sheet'!AU26</f>
        <v>0</v>
      </c>
      <c r="I19" s="129" t="str">
        <f>'Detail Sheet'!AV26</f>
        <v/>
      </c>
      <c r="J19" s="127" t="str">
        <f>'Detail Sheet'!AW26</f>
        <v/>
      </c>
      <c r="K19" s="128">
        <f>'Detail Sheet'!AZ26</f>
        <v>0</v>
      </c>
      <c r="L19" s="127">
        <f>'Detail Sheet'!BI26</f>
        <v>0</v>
      </c>
      <c r="M19" s="127" t="str">
        <f>'Detail Sheet'!BP26</f>
        <v/>
      </c>
      <c r="N19" s="130">
        <f>'Detail Sheet'!BQ26</f>
        <v>0</v>
      </c>
    </row>
    <row r="20" spans="1:14" x14ac:dyDescent="0.25">
      <c r="A20" s="126">
        <f>'Detail Sheet'!C27</f>
        <v>0</v>
      </c>
      <c r="B20" s="127">
        <f>'Detail Sheet'!D27</f>
        <v>0</v>
      </c>
      <c r="C20" s="127">
        <f>'Detail Sheet'!E27</f>
        <v>0</v>
      </c>
      <c r="D20" s="127">
        <f>'Detail Sheet'!$G27</f>
        <v>0</v>
      </c>
      <c r="E20" s="127">
        <f>'Detail Sheet'!I27</f>
        <v>0</v>
      </c>
      <c r="F20" s="127">
        <f>'Detail Sheet'!J27</f>
        <v>0</v>
      </c>
      <c r="G20" s="127" t="str">
        <f>'Detail Sheet'!K27</f>
        <v/>
      </c>
      <c r="H20" s="128">
        <f>'Detail Sheet'!AU27</f>
        <v>0</v>
      </c>
      <c r="I20" s="129" t="str">
        <f>'Detail Sheet'!AV27</f>
        <v/>
      </c>
      <c r="J20" s="127" t="str">
        <f>'Detail Sheet'!AW27</f>
        <v/>
      </c>
      <c r="K20" s="128">
        <f>'Detail Sheet'!AZ27</f>
        <v>0</v>
      </c>
      <c r="L20" s="127">
        <f>'Detail Sheet'!BI27</f>
        <v>0</v>
      </c>
      <c r="M20" s="127" t="str">
        <f>'Detail Sheet'!BP27</f>
        <v/>
      </c>
      <c r="N20" s="130">
        <f>'Detail Sheet'!BQ27</f>
        <v>0</v>
      </c>
    </row>
    <row r="21" spans="1:14" x14ac:dyDescent="0.25">
      <c r="A21" s="126">
        <f>'Detail Sheet'!C28</f>
        <v>0</v>
      </c>
      <c r="B21" s="127">
        <f>'Detail Sheet'!D28</f>
        <v>0</v>
      </c>
      <c r="C21" s="127">
        <f>'Detail Sheet'!E28</f>
        <v>0</v>
      </c>
      <c r="D21" s="127">
        <f>'Detail Sheet'!$G28</f>
        <v>0</v>
      </c>
      <c r="E21" s="127">
        <f>'Detail Sheet'!I28</f>
        <v>0</v>
      </c>
      <c r="F21" s="127">
        <f>'Detail Sheet'!J28</f>
        <v>0</v>
      </c>
      <c r="G21" s="127" t="str">
        <f>'Detail Sheet'!K28</f>
        <v/>
      </c>
      <c r="H21" s="128">
        <f>'Detail Sheet'!AU28</f>
        <v>0</v>
      </c>
      <c r="I21" s="129" t="str">
        <f>'Detail Sheet'!AV28</f>
        <v/>
      </c>
      <c r="J21" s="127" t="str">
        <f>'Detail Sheet'!AW28</f>
        <v/>
      </c>
      <c r="K21" s="128">
        <f>'Detail Sheet'!AZ28</f>
        <v>0</v>
      </c>
      <c r="L21" s="127">
        <f>'Detail Sheet'!BI28</f>
        <v>0</v>
      </c>
      <c r="M21" s="127" t="str">
        <f>'Detail Sheet'!BP28</f>
        <v/>
      </c>
      <c r="N21" s="130">
        <f>'Detail Sheet'!BQ28</f>
        <v>0</v>
      </c>
    </row>
    <row r="22" spans="1:14" x14ac:dyDescent="0.25">
      <c r="A22" s="126">
        <f>'Detail Sheet'!C29</f>
        <v>0</v>
      </c>
      <c r="B22" s="127">
        <f>'Detail Sheet'!D29</f>
        <v>0</v>
      </c>
      <c r="C22" s="127">
        <f>'Detail Sheet'!E29</f>
        <v>0</v>
      </c>
      <c r="D22" s="127">
        <f>'Detail Sheet'!$G29</f>
        <v>0</v>
      </c>
      <c r="E22" s="127">
        <f>'Detail Sheet'!I29</f>
        <v>0</v>
      </c>
      <c r="F22" s="127">
        <f>'Detail Sheet'!J29</f>
        <v>0</v>
      </c>
      <c r="G22" s="127" t="str">
        <f>'Detail Sheet'!K29</f>
        <v/>
      </c>
      <c r="H22" s="128">
        <f>'Detail Sheet'!AU29</f>
        <v>0</v>
      </c>
      <c r="I22" s="129" t="str">
        <f>'Detail Sheet'!AV29</f>
        <v/>
      </c>
      <c r="J22" s="127" t="str">
        <f>'Detail Sheet'!AW29</f>
        <v/>
      </c>
      <c r="K22" s="128">
        <f>'Detail Sheet'!AZ29</f>
        <v>0</v>
      </c>
      <c r="L22" s="127">
        <f>'Detail Sheet'!BI29</f>
        <v>0</v>
      </c>
      <c r="M22" s="127" t="str">
        <f>'Detail Sheet'!BP29</f>
        <v/>
      </c>
      <c r="N22" s="130">
        <f>'Detail Sheet'!BQ29</f>
        <v>0</v>
      </c>
    </row>
    <row r="23" spans="1:14" x14ac:dyDescent="0.25">
      <c r="A23" s="126">
        <f>'Detail Sheet'!C30</f>
        <v>0</v>
      </c>
      <c r="B23" s="127">
        <f>'Detail Sheet'!D30</f>
        <v>0</v>
      </c>
      <c r="C23" s="127">
        <f>'Detail Sheet'!E30</f>
        <v>0</v>
      </c>
      <c r="D23" s="127">
        <f>'Detail Sheet'!$G30</f>
        <v>0</v>
      </c>
      <c r="E23" s="127">
        <f>'Detail Sheet'!I30</f>
        <v>0</v>
      </c>
      <c r="F23" s="127">
        <f>'Detail Sheet'!J30</f>
        <v>0</v>
      </c>
      <c r="G23" s="127" t="str">
        <f>'Detail Sheet'!K30</f>
        <v/>
      </c>
      <c r="H23" s="128">
        <f>'Detail Sheet'!AU30</f>
        <v>0</v>
      </c>
      <c r="I23" s="129" t="str">
        <f>'Detail Sheet'!AV30</f>
        <v/>
      </c>
      <c r="J23" s="127" t="str">
        <f>'Detail Sheet'!AW30</f>
        <v/>
      </c>
      <c r="K23" s="128">
        <f>'Detail Sheet'!AZ30</f>
        <v>0</v>
      </c>
      <c r="L23" s="127">
        <f>'Detail Sheet'!BI30</f>
        <v>0</v>
      </c>
      <c r="M23" s="127" t="str">
        <f>'Detail Sheet'!BP30</f>
        <v/>
      </c>
      <c r="N23" s="130">
        <f>'Detail Sheet'!BQ30</f>
        <v>0</v>
      </c>
    </row>
    <row r="24" spans="1:14" x14ac:dyDescent="0.25">
      <c r="A24" s="126">
        <f>'Detail Sheet'!C31</f>
        <v>0</v>
      </c>
      <c r="B24" s="127">
        <f>'Detail Sheet'!D31</f>
        <v>0</v>
      </c>
      <c r="C24" s="127">
        <f>'Detail Sheet'!E31</f>
        <v>0</v>
      </c>
      <c r="D24" s="127">
        <f>'Detail Sheet'!$G31</f>
        <v>0</v>
      </c>
      <c r="E24" s="127">
        <f>'Detail Sheet'!I31</f>
        <v>0</v>
      </c>
      <c r="F24" s="127">
        <f>'Detail Sheet'!J31</f>
        <v>0</v>
      </c>
      <c r="G24" s="127" t="str">
        <f>'Detail Sheet'!K31</f>
        <v/>
      </c>
      <c r="H24" s="128">
        <f>'Detail Sheet'!AU31</f>
        <v>0</v>
      </c>
      <c r="I24" s="129" t="str">
        <f>'Detail Sheet'!AV31</f>
        <v/>
      </c>
      <c r="J24" s="127" t="str">
        <f>'Detail Sheet'!AW31</f>
        <v/>
      </c>
      <c r="K24" s="128">
        <f>'Detail Sheet'!AZ31</f>
        <v>0</v>
      </c>
      <c r="L24" s="127">
        <f>'Detail Sheet'!BI31</f>
        <v>0</v>
      </c>
      <c r="M24" s="127" t="str">
        <f>'Detail Sheet'!BP31</f>
        <v/>
      </c>
      <c r="N24" s="130">
        <f>'Detail Sheet'!BQ31</f>
        <v>0</v>
      </c>
    </row>
    <row r="25" spans="1:14" x14ac:dyDescent="0.25">
      <c r="A25" s="126">
        <f>'Detail Sheet'!C32</f>
        <v>0</v>
      </c>
      <c r="B25" s="127">
        <f>'Detail Sheet'!D32</f>
        <v>0</v>
      </c>
      <c r="C25" s="127">
        <f>'Detail Sheet'!E32</f>
        <v>0</v>
      </c>
      <c r="D25" s="127">
        <f>'Detail Sheet'!$G32</f>
        <v>0</v>
      </c>
      <c r="E25" s="127">
        <f>'Detail Sheet'!I32</f>
        <v>0</v>
      </c>
      <c r="F25" s="127">
        <f>'Detail Sheet'!J32</f>
        <v>0</v>
      </c>
      <c r="G25" s="127" t="str">
        <f>'Detail Sheet'!K32</f>
        <v/>
      </c>
      <c r="H25" s="128">
        <f>'Detail Sheet'!AU32</f>
        <v>0</v>
      </c>
      <c r="I25" s="129" t="str">
        <f>'Detail Sheet'!AV32</f>
        <v/>
      </c>
      <c r="J25" s="127" t="str">
        <f>'Detail Sheet'!AW32</f>
        <v/>
      </c>
      <c r="K25" s="128">
        <f>'Detail Sheet'!AZ32</f>
        <v>0</v>
      </c>
      <c r="L25" s="127">
        <f>'Detail Sheet'!BI32</f>
        <v>0</v>
      </c>
      <c r="M25" s="127" t="str">
        <f>'Detail Sheet'!BP32</f>
        <v/>
      </c>
      <c r="N25" s="130">
        <f>'Detail Sheet'!BQ32</f>
        <v>0</v>
      </c>
    </row>
    <row r="26" spans="1:14" x14ac:dyDescent="0.25">
      <c r="A26" s="126">
        <f>'Detail Sheet'!C33</f>
        <v>0</v>
      </c>
      <c r="B26" s="127">
        <f>'Detail Sheet'!D33</f>
        <v>0</v>
      </c>
      <c r="C26" s="127">
        <f>'Detail Sheet'!E33</f>
        <v>0</v>
      </c>
      <c r="D26" s="127">
        <f>'Detail Sheet'!$G33</f>
        <v>0</v>
      </c>
      <c r="E26" s="127">
        <f>'Detail Sheet'!I33</f>
        <v>0</v>
      </c>
      <c r="F26" s="127">
        <f>'Detail Sheet'!J33</f>
        <v>0</v>
      </c>
      <c r="G26" s="127" t="str">
        <f>'Detail Sheet'!K33</f>
        <v/>
      </c>
      <c r="H26" s="128">
        <f>'Detail Sheet'!AU33</f>
        <v>0</v>
      </c>
      <c r="I26" s="129" t="str">
        <f>'Detail Sheet'!AV33</f>
        <v/>
      </c>
      <c r="J26" s="127" t="str">
        <f>'Detail Sheet'!AW33</f>
        <v/>
      </c>
      <c r="K26" s="128">
        <f>'Detail Sheet'!AZ33</f>
        <v>0</v>
      </c>
      <c r="L26" s="127">
        <f>'Detail Sheet'!BI33</f>
        <v>0</v>
      </c>
      <c r="M26" s="127" t="str">
        <f>'Detail Sheet'!BP33</f>
        <v/>
      </c>
      <c r="N26" s="130">
        <f>'Detail Sheet'!BQ33</f>
        <v>0</v>
      </c>
    </row>
    <row r="27" spans="1:14" x14ac:dyDescent="0.25">
      <c r="A27" s="126">
        <f>'Detail Sheet'!C34</f>
        <v>0</v>
      </c>
      <c r="B27" s="127">
        <f>'Detail Sheet'!D34</f>
        <v>0</v>
      </c>
      <c r="C27" s="127">
        <f>'Detail Sheet'!E34</f>
        <v>0</v>
      </c>
      <c r="D27" s="127">
        <f>'Detail Sheet'!$G34</f>
        <v>0</v>
      </c>
      <c r="E27" s="127">
        <f>'Detail Sheet'!I34</f>
        <v>0</v>
      </c>
      <c r="F27" s="127">
        <f>'Detail Sheet'!J34</f>
        <v>0</v>
      </c>
      <c r="G27" s="127" t="str">
        <f>'Detail Sheet'!K34</f>
        <v/>
      </c>
      <c r="H27" s="128">
        <f>'Detail Sheet'!AU34</f>
        <v>0</v>
      </c>
      <c r="I27" s="129" t="str">
        <f>'Detail Sheet'!AV34</f>
        <v/>
      </c>
      <c r="J27" s="127" t="str">
        <f>'Detail Sheet'!AW34</f>
        <v/>
      </c>
      <c r="K27" s="128">
        <f>'Detail Sheet'!AZ34</f>
        <v>0</v>
      </c>
      <c r="L27" s="127">
        <f>'Detail Sheet'!BI34</f>
        <v>0</v>
      </c>
      <c r="M27" s="127" t="str">
        <f>'Detail Sheet'!BP34</f>
        <v/>
      </c>
      <c r="N27" s="130">
        <f>'Detail Sheet'!BQ34</f>
        <v>0</v>
      </c>
    </row>
    <row r="28" spans="1:14" x14ac:dyDescent="0.25">
      <c r="A28" s="126">
        <f>'Detail Sheet'!C35</f>
        <v>0</v>
      </c>
      <c r="B28" s="127">
        <f>'Detail Sheet'!D35</f>
        <v>0</v>
      </c>
      <c r="C28" s="127">
        <f>'Detail Sheet'!E35</f>
        <v>0</v>
      </c>
      <c r="D28" s="127">
        <f>'Detail Sheet'!$G35</f>
        <v>0</v>
      </c>
      <c r="E28" s="127">
        <f>'Detail Sheet'!I35</f>
        <v>0</v>
      </c>
      <c r="F28" s="127">
        <f>'Detail Sheet'!J35</f>
        <v>0</v>
      </c>
      <c r="G28" s="127" t="str">
        <f>'Detail Sheet'!K35</f>
        <v/>
      </c>
      <c r="H28" s="128">
        <f>'Detail Sheet'!AU35</f>
        <v>0</v>
      </c>
      <c r="I28" s="129" t="str">
        <f>'Detail Sheet'!AV35</f>
        <v/>
      </c>
      <c r="J28" s="127" t="str">
        <f>'Detail Sheet'!AW35</f>
        <v/>
      </c>
      <c r="K28" s="128">
        <f>'Detail Sheet'!AZ35</f>
        <v>0</v>
      </c>
      <c r="L28" s="127">
        <f>'Detail Sheet'!BI35</f>
        <v>0</v>
      </c>
      <c r="M28" s="127" t="str">
        <f>'Detail Sheet'!BP35</f>
        <v/>
      </c>
      <c r="N28" s="130">
        <f>'Detail Sheet'!BQ35</f>
        <v>0</v>
      </c>
    </row>
    <row r="29" spans="1:14" x14ac:dyDescent="0.25">
      <c r="A29" s="126">
        <f>'Detail Sheet'!C36</f>
        <v>0</v>
      </c>
      <c r="B29" s="127">
        <f>'Detail Sheet'!D36</f>
        <v>0</v>
      </c>
      <c r="C29" s="127">
        <f>'Detail Sheet'!E36</f>
        <v>0</v>
      </c>
      <c r="D29" s="127">
        <f>'Detail Sheet'!$G36</f>
        <v>0</v>
      </c>
      <c r="E29" s="127">
        <f>'Detail Sheet'!I36</f>
        <v>0</v>
      </c>
      <c r="F29" s="127">
        <f>'Detail Sheet'!J36</f>
        <v>0</v>
      </c>
      <c r="G29" s="127" t="str">
        <f>'Detail Sheet'!K36</f>
        <v/>
      </c>
      <c r="H29" s="128">
        <f>'Detail Sheet'!AU36</f>
        <v>0</v>
      </c>
      <c r="I29" s="129" t="str">
        <f>'Detail Sheet'!AV36</f>
        <v/>
      </c>
      <c r="J29" s="127" t="str">
        <f>'Detail Sheet'!AW36</f>
        <v/>
      </c>
      <c r="K29" s="128">
        <f>'Detail Sheet'!AZ36</f>
        <v>0</v>
      </c>
      <c r="L29" s="127">
        <f>'Detail Sheet'!BI36</f>
        <v>0</v>
      </c>
      <c r="M29" s="127" t="str">
        <f>'Detail Sheet'!BP36</f>
        <v/>
      </c>
      <c r="N29" s="130">
        <f>'Detail Sheet'!BQ36</f>
        <v>0</v>
      </c>
    </row>
    <row r="30" spans="1:14" x14ac:dyDescent="0.25">
      <c r="A30" s="126">
        <f>'Detail Sheet'!C37</f>
        <v>0</v>
      </c>
      <c r="B30" s="127">
        <f>'Detail Sheet'!D37</f>
        <v>0</v>
      </c>
      <c r="C30" s="127">
        <f>'Detail Sheet'!E37</f>
        <v>0</v>
      </c>
      <c r="D30" s="127">
        <f>'Detail Sheet'!$G37</f>
        <v>0</v>
      </c>
      <c r="E30" s="127">
        <f>'Detail Sheet'!I37</f>
        <v>0</v>
      </c>
      <c r="F30" s="127">
        <f>'Detail Sheet'!J37</f>
        <v>0</v>
      </c>
      <c r="G30" s="127" t="str">
        <f>'Detail Sheet'!K37</f>
        <v/>
      </c>
      <c r="H30" s="128">
        <f>'Detail Sheet'!AU37</f>
        <v>0</v>
      </c>
      <c r="I30" s="129" t="str">
        <f>'Detail Sheet'!AV37</f>
        <v/>
      </c>
      <c r="J30" s="127" t="str">
        <f>'Detail Sheet'!AW37</f>
        <v/>
      </c>
      <c r="K30" s="128">
        <f>'Detail Sheet'!AZ37</f>
        <v>0</v>
      </c>
      <c r="L30" s="127">
        <f>'Detail Sheet'!BI37</f>
        <v>0</v>
      </c>
      <c r="M30" s="127" t="str">
        <f>'Detail Sheet'!BP37</f>
        <v/>
      </c>
      <c r="N30" s="130">
        <f>'Detail Sheet'!BQ37</f>
        <v>0</v>
      </c>
    </row>
    <row r="31" spans="1:14" x14ac:dyDescent="0.25">
      <c r="A31" s="126">
        <f>'Detail Sheet'!C38</f>
        <v>0</v>
      </c>
      <c r="B31" s="127">
        <f>'Detail Sheet'!D38</f>
        <v>0</v>
      </c>
      <c r="C31" s="127">
        <f>'Detail Sheet'!E38</f>
        <v>0</v>
      </c>
      <c r="D31" s="127">
        <f>'Detail Sheet'!$G38</f>
        <v>0</v>
      </c>
      <c r="E31" s="127">
        <f>'Detail Sheet'!I38</f>
        <v>0</v>
      </c>
      <c r="F31" s="127">
        <f>'Detail Sheet'!J38</f>
        <v>0</v>
      </c>
      <c r="G31" s="127" t="str">
        <f>'Detail Sheet'!K38</f>
        <v/>
      </c>
      <c r="H31" s="128">
        <f>'Detail Sheet'!AU38</f>
        <v>0</v>
      </c>
      <c r="I31" s="129" t="str">
        <f>'Detail Sheet'!AV38</f>
        <v/>
      </c>
      <c r="J31" s="127" t="str">
        <f>'Detail Sheet'!AW38</f>
        <v/>
      </c>
      <c r="K31" s="128">
        <f>'Detail Sheet'!AZ38</f>
        <v>0</v>
      </c>
      <c r="L31" s="127">
        <f>'Detail Sheet'!BI38</f>
        <v>0</v>
      </c>
      <c r="M31" s="127" t="str">
        <f>'Detail Sheet'!BP38</f>
        <v/>
      </c>
      <c r="N31" s="130">
        <f>'Detail Sheet'!BQ38</f>
        <v>0</v>
      </c>
    </row>
    <row r="32" spans="1:14" x14ac:dyDescent="0.25">
      <c r="A32" s="126">
        <f>'Detail Sheet'!C39</f>
        <v>0</v>
      </c>
      <c r="B32" s="127">
        <f>'Detail Sheet'!D39</f>
        <v>0</v>
      </c>
      <c r="C32" s="127">
        <f>'Detail Sheet'!E39</f>
        <v>0</v>
      </c>
      <c r="D32" s="127">
        <f>'Detail Sheet'!$G39</f>
        <v>0</v>
      </c>
      <c r="E32" s="127">
        <f>'Detail Sheet'!I39</f>
        <v>0</v>
      </c>
      <c r="F32" s="127">
        <f>'Detail Sheet'!J39</f>
        <v>0</v>
      </c>
      <c r="G32" s="127" t="str">
        <f>'Detail Sheet'!K39</f>
        <v/>
      </c>
      <c r="H32" s="128">
        <f>'Detail Sheet'!AU39</f>
        <v>0</v>
      </c>
      <c r="I32" s="129" t="str">
        <f>'Detail Sheet'!AV39</f>
        <v/>
      </c>
      <c r="J32" s="127" t="str">
        <f>'Detail Sheet'!AW39</f>
        <v/>
      </c>
      <c r="K32" s="128">
        <f>'Detail Sheet'!AZ39</f>
        <v>0</v>
      </c>
      <c r="L32" s="127">
        <f>'Detail Sheet'!BI39</f>
        <v>0</v>
      </c>
      <c r="M32" s="127" t="str">
        <f>'Detail Sheet'!BP39</f>
        <v/>
      </c>
      <c r="N32" s="130">
        <f>'Detail Sheet'!BQ39</f>
        <v>0</v>
      </c>
    </row>
    <row r="33" spans="1:14" x14ac:dyDescent="0.25">
      <c r="A33" s="126">
        <f>'Detail Sheet'!C40</f>
        <v>0</v>
      </c>
      <c r="B33" s="127">
        <f>'Detail Sheet'!D40</f>
        <v>0</v>
      </c>
      <c r="C33" s="127">
        <f>'Detail Sheet'!E40</f>
        <v>0</v>
      </c>
      <c r="D33" s="127">
        <f>'Detail Sheet'!$G40</f>
        <v>0</v>
      </c>
      <c r="E33" s="127">
        <f>'Detail Sheet'!I40</f>
        <v>0</v>
      </c>
      <c r="F33" s="127">
        <f>'Detail Sheet'!J40</f>
        <v>0</v>
      </c>
      <c r="G33" s="127" t="str">
        <f>'Detail Sheet'!K40</f>
        <v/>
      </c>
      <c r="H33" s="128">
        <f>'Detail Sheet'!AU40</f>
        <v>0</v>
      </c>
      <c r="I33" s="129" t="str">
        <f>'Detail Sheet'!AV40</f>
        <v/>
      </c>
      <c r="J33" s="127" t="str">
        <f>'Detail Sheet'!AW40</f>
        <v/>
      </c>
      <c r="K33" s="128">
        <f>'Detail Sheet'!AZ40</f>
        <v>0</v>
      </c>
      <c r="L33" s="127">
        <f>'Detail Sheet'!BI40</f>
        <v>0</v>
      </c>
      <c r="M33" s="127" t="str">
        <f>'Detail Sheet'!BP40</f>
        <v/>
      </c>
      <c r="N33" s="130">
        <f>'Detail Sheet'!BQ40</f>
        <v>0</v>
      </c>
    </row>
    <row r="34" spans="1:14" x14ac:dyDescent="0.25">
      <c r="A34" s="126">
        <f>'Detail Sheet'!C41</f>
        <v>0</v>
      </c>
      <c r="B34" s="127">
        <f>'Detail Sheet'!D41</f>
        <v>0</v>
      </c>
      <c r="C34" s="127">
        <f>'Detail Sheet'!E41</f>
        <v>0</v>
      </c>
      <c r="D34" s="127">
        <f>'Detail Sheet'!$G41</f>
        <v>0</v>
      </c>
      <c r="E34" s="127">
        <f>'Detail Sheet'!I41</f>
        <v>0</v>
      </c>
      <c r="F34" s="127">
        <f>'Detail Sheet'!J41</f>
        <v>0</v>
      </c>
      <c r="G34" s="127" t="str">
        <f>'Detail Sheet'!K41</f>
        <v/>
      </c>
      <c r="H34" s="128">
        <f>'Detail Sheet'!AU41</f>
        <v>0</v>
      </c>
      <c r="I34" s="129" t="str">
        <f>'Detail Sheet'!AV41</f>
        <v/>
      </c>
      <c r="J34" s="127" t="str">
        <f>'Detail Sheet'!AW41</f>
        <v/>
      </c>
      <c r="K34" s="128">
        <f>'Detail Sheet'!AZ41</f>
        <v>0</v>
      </c>
      <c r="L34" s="127">
        <f>'Detail Sheet'!BI41</f>
        <v>0</v>
      </c>
      <c r="M34" s="127" t="str">
        <f>'Detail Sheet'!BP41</f>
        <v/>
      </c>
      <c r="N34" s="130">
        <f>'Detail Sheet'!BQ41</f>
        <v>0</v>
      </c>
    </row>
    <row r="35" spans="1:14" x14ac:dyDescent="0.25">
      <c r="A35" s="126">
        <f>'Detail Sheet'!C42</f>
        <v>0</v>
      </c>
      <c r="B35" s="127">
        <f>'Detail Sheet'!D42</f>
        <v>0</v>
      </c>
      <c r="C35" s="127">
        <f>'Detail Sheet'!E42</f>
        <v>0</v>
      </c>
      <c r="D35" s="127">
        <f>'Detail Sheet'!$G42</f>
        <v>0</v>
      </c>
      <c r="E35" s="127">
        <f>'Detail Sheet'!I42</f>
        <v>0</v>
      </c>
      <c r="F35" s="127">
        <f>'Detail Sheet'!J42</f>
        <v>0</v>
      </c>
      <c r="G35" s="127" t="str">
        <f>'Detail Sheet'!K42</f>
        <v/>
      </c>
      <c r="H35" s="128">
        <f>'Detail Sheet'!AU42</f>
        <v>0</v>
      </c>
      <c r="I35" s="129" t="str">
        <f>'Detail Sheet'!AV42</f>
        <v/>
      </c>
      <c r="J35" s="127" t="str">
        <f>'Detail Sheet'!AW42</f>
        <v/>
      </c>
      <c r="K35" s="128">
        <f>'Detail Sheet'!AZ42</f>
        <v>0</v>
      </c>
      <c r="L35" s="127">
        <f>'Detail Sheet'!BI42</f>
        <v>0</v>
      </c>
      <c r="M35" s="127" t="str">
        <f>'Detail Sheet'!BP42</f>
        <v/>
      </c>
      <c r="N35" s="130">
        <f>'Detail Sheet'!BQ42</f>
        <v>0</v>
      </c>
    </row>
    <row r="36" spans="1:14" x14ac:dyDescent="0.25">
      <c r="A36" s="126">
        <f>'Detail Sheet'!C43</f>
        <v>0</v>
      </c>
      <c r="B36" s="127">
        <f>'Detail Sheet'!D43</f>
        <v>0</v>
      </c>
      <c r="C36" s="127">
        <f>'Detail Sheet'!E43</f>
        <v>0</v>
      </c>
      <c r="D36" s="127">
        <f>'Detail Sheet'!$G43</f>
        <v>0</v>
      </c>
      <c r="E36" s="127">
        <f>'Detail Sheet'!I43</f>
        <v>0</v>
      </c>
      <c r="F36" s="127">
        <f>'Detail Sheet'!J43</f>
        <v>0</v>
      </c>
      <c r="G36" s="127" t="str">
        <f>'Detail Sheet'!K43</f>
        <v/>
      </c>
      <c r="H36" s="128">
        <f>'Detail Sheet'!AU43</f>
        <v>0</v>
      </c>
      <c r="I36" s="129" t="str">
        <f>'Detail Sheet'!AV43</f>
        <v/>
      </c>
      <c r="J36" s="127" t="str">
        <f>'Detail Sheet'!AW43</f>
        <v/>
      </c>
      <c r="K36" s="128">
        <f>'Detail Sheet'!AZ43</f>
        <v>0</v>
      </c>
      <c r="L36" s="127">
        <f>'Detail Sheet'!BI43</f>
        <v>0</v>
      </c>
      <c r="M36" s="127" t="str">
        <f>'Detail Sheet'!BP43</f>
        <v/>
      </c>
      <c r="N36" s="130">
        <f>'Detail Sheet'!BQ43</f>
        <v>0</v>
      </c>
    </row>
    <row r="37" spans="1:14" x14ac:dyDescent="0.25">
      <c r="A37" s="126">
        <f>'Detail Sheet'!C44</f>
        <v>0</v>
      </c>
      <c r="B37" s="127">
        <f>'Detail Sheet'!D44</f>
        <v>0</v>
      </c>
      <c r="C37" s="127">
        <f>'Detail Sheet'!E44</f>
        <v>0</v>
      </c>
      <c r="D37" s="127">
        <f>'Detail Sheet'!$G44</f>
        <v>0</v>
      </c>
      <c r="E37" s="127">
        <f>'Detail Sheet'!I44</f>
        <v>0</v>
      </c>
      <c r="F37" s="127">
        <f>'Detail Sheet'!J44</f>
        <v>0</v>
      </c>
      <c r="G37" s="127" t="str">
        <f>'Detail Sheet'!K44</f>
        <v/>
      </c>
      <c r="H37" s="128">
        <f>'Detail Sheet'!AU44</f>
        <v>0</v>
      </c>
      <c r="I37" s="129" t="str">
        <f>'Detail Sheet'!AV44</f>
        <v/>
      </c>
      <c r="J37" s="127" t="str">
        <f>'Detail Sheet'!AW44</f>
        <v/>
      </c>
      <c r="K37" s="128">
        <f>'Detail Sheet'!AZ44</f>
        <v>0</v>
      </c>
      <c r="L37" s="127">
        <f>'Detail Sheet'!BI44</f>
        <v>0</v>
      </c>
      <c r="M37" s="127" t="str">
        <f>'Detail Sheet'!BP44</f>
        <v/>
      </c>
      <c r="N37" s="130">
        <f>'Detail Sheet'!BQ44</f>
        <v>0</v>
      </c>
    </row>
    <row r="38" spans="1:14" x14ac:dyDescent="0.25">
      <c r="A38" s="126">
        <f>'Detail Sheet'!C45</f>
        <v>0</v>
      </c>
      <c r="B38" s="127">
        <f>'Detail Sheet'!D45</f>
        <v>0</v>
      </c>
      <c r="C38" s="127">
        <f>'Detail Sheet'!E45</f>
        <v>0</v>
      </c>
      <c r="D38" s="127">
        <f>'Detail Sheet'!$G45</f>
        <v>0</v>
      </c>
      <c r="E38" s="127">
        <f>'Detail Sheet'!I45</f>
        <v>0</v>
      </c>
      <c r="F38" s="127">
        <f>'Detail Sheet'!J45</f>
        <v>0</v>
      </c>
      <c r="G38" s="127" t="str">
        <f>'Detail Sheet'!K45</f>
        <v/>
      </c>
      <c r="H38" s="128">
        <f>'Detail Sheet'!AU45</f>
        <v>0</v>
      </c>
      <c r="I38" s="129" t="str">
        <f>'Detail Sheet'!AV45</f>
        <v/>
      </c>
      <c r="J38" s="127" t="str">
        <f>'Detail Sheet'!AW45</f>
        <v/>
      </c>
      <c r="K38" s="128">
        <f>'Detail Sheet'!AZ45</f>
        <v>0</v>
      </c>
      <c r="L38" s="127">
        <f>'Detail Sheet'!BI45</f>
        <v>0</v>
      </c>
      <c r="M38" s="127" t="str">
        <f>'Detail Sheet'!BP45</f>
        <v/>
      </c>
      <c r="N38" s="130">
        <f>'Detail Sheet'!BQ45</f>
        <v>0</v>
      </c>
    </row>
    <row r="39" spans="1:14" x14ac:dyDescent="0.25">
      <c r="A39" s="126">
        <f>'Detail Sheet'!C46</f>
        <v>0</v>
      </c>
      <c r="B39" s="127">
        <f>'Detail Sheet'!D46</f>
        <v>0</v>
      </c>
      <c r="C39" s="127">
        <f>'Detail Sheet'!E46</f>
        <v>0</v>
      </c>
      <c r="D39" s="127">
        <f>'Detail Sheet'!$G46</f>
        <v>0</v>
      </c>
      <c r="E39" s="127">
        <f>'Detail Sheet'!I46</f>
        <v>0</v>
      </c>
      <c r="F39" s="127">
        <f>'Detail Sheet'!J46</f>
        <v>0</v>
      </c>
      <c r="G39" s="127" t="str">
        <f>'Detail Sheet'!K46</f>
        <v/>
      </c>
      <c r="H39" s="128">
        <f>'Detail Sheet'!AU46</f>
        <v>0</v>
      </c>
      <c r="I39" s="129" t="str">
        <f>'Detail Sheet'!AV46</f>
        <v/>
      </c>
      <c r="J39" s="127" t="str">
        <f>'Detail Sheet'!AW46</f>
        <v/>
      </c>
      <c r="K39" s="128">
        <f>'Detail Sheet'!AZ46</f>
        <v>0</v>
      </c>
      <c r="L39" s="127">
        <f>'Detail Sheet'!BI46</f>
        <v>0</v>
      </c>
      <c r="M39" s="127" t="str">
        <f>'Detail Sheet'!BP46</f>
        <v/>
      </c>
      <c r="N39" s="130">
        <f>'Detail Sheet'!BQ46</f>
        <v>0</v>
      </c>
    </row>
    <row r="40" spans="1:14" x14ac:dyDescent="0.25">
      <c r="A40" s="126">
        <f>'Detail Sheet'!C47</f>
        <v>0</v>
      </c>
      <c r="B40" s="127">
        <f>'Detail Sheet'!D47</f>
        <v>0</v>
      </c>
      <c r="C40" s="127">
        <f>'Detail Sheet'!E47</f>
        <v>0</v>
      </c>
      <c r="D40" s="127">
        <f>'Detail Sheet'!$G47</f>
        <v>0</v>
      </c>
      <c r="E40" s="127">
        <f>'Detail Sheet'!I47</f>
        <v>0</v>
      </c>
      <c r="F40" s="127">
        <f>'Detail Sheet'!J47</f>
        <v>0</v>
      </c>
      <c r="G40" s="127" t="str">
        <f>'Detail Sheet'!K47</f>
        <v/>
      </c>
      <c r="H40" s="128">
        <f>'Detail Sheet'!AU47</f>
        <v>0</v>
      </c>
      <c r="I40" s="129" t="str">
        <f>'Detail Sheet'!AV47</f>
        <v/>
      </c>
      <c r="J40" s="127" t="str">
        <f>'Detail Sheet'!AW47</f>
        <v/>
      </c>
      <c r="K40" s="128">
        <f>'Detail Sheet'!AZ47</f>
        <v>0</v>
      </c>
      <c r="L40" s="127">
        <f>'Detail Sheet'!BI47</f>
        <v>0</v>
      </c>
      <c r="M40" s="127" t="str">
        <f>'Detail Sheet'!BP47</f>
        <v/>
      </c>
      <c r="N40" s="130">
        <f>'Detail Sheet'!BQ47</f>
        <v>0</v>
      </c>
    </row>
    <row r="41" spans="1:14" x14ac:dyDescent="0.25">
      <c r="A41" s="126">
        <f>'Detail Sheet'!C48</f>
        <v>0</v>
      </c>
      <c r="B41" s="127">
        <f>'Detail Sheet'!D48</f>
        <v>0</v>
      </c>
      <c r="C41" s="127">
        <f>'Detail Sheet'!E48</f>
        <v>0</v>
      </c>
      <c r="D41" s="127">
        <f>'Detail Sheet'!$G48</f>
        <v>0</v>
      </c>
      <c r="E41" s="127">
        <f>'Detail Sheet'!I48</f>
        <v>0</v>
      </c>
      <c r="F41" s="127">
        <f>'Detail Sheet'!J48</f>
        <v>0</v>
      </c>
      <c r="G41" s="127" t="str">
        <f>'Detail Sheet'!K48</f>
        <v/>
      </c>
      <c r="H41" s="128">
        <f>'Detail Sheet'!AU48</f>
        <v>0</v>
      </c>
      <c r="I41" s="129" t="str">
        <f>'Detail Sheet'!AV48</f>
        <v/>
      </c>
      <c r="J41" s="127" t="str">
        <f>'Detail Sheet'!AW48</f>
        <v/>
      </c>
      <c r="K41" s="128">
        <f>'Detail Sheet'!AZ48</f>
        <v>0</v>
      </c>
      <c r="L41" s="127">
        <f>'Detail Sheet'!BI48</f>
        <v>0</v>
      </c>
      <c r="M41" s="127" t="str">
        <f>'Detail Sheet'!BP48</f>
        <v/>
      </c>
      <c r="N41" s="130">
        <f>'Detail Sheet'!BQ48</f>
        <v>0</v>
      </c>
    </row>
    <row r="42" spans="1:14" x14ac:dyDescent="0.25">
      <c r="A42" s="126">
        <f>'Detail Sheet'!C49</f>
        <v>0</v>
      </c>
      <c r="B42" s="127">
        <f>'Detail Sheet'!D49</f>
        <v>0</v>
      </c>
      <c r="C42" s="127">
        <f>'Detail Sheet'!E49</f>
        <v>0</v>
      </c>
      <c r="D42" s="127">
        <f>'Detail Sheet'!$G49</f>
        <v>0</v>
      </c>
      <c r="E42" s="127">
        <f>'Detail Sheet'!I49</f>
        <v>0</v>
      </c>
      <c r="F42" s="127">
        <f>'Detail Sheet'!J49</f>
        <v>0</v>
      </c>
      <c r="G42" s="127" t="str">
        <f>'Detail Sheet'!K49</f>
        <v/>
      </c>
      <c r="H42" s="128">
        <f>'Detail Sheet'!AU49</f>
        <v>0</v>
      </c>
      <c r="I42" s="129" t="str">
        <f>'Detail Sheet'!AV49</f>
        <v/>
      </c>
      <c r="J42" s="127" t="str">
        <f>'Detail Sheet'!AW49</f>
        <v/>
      </c>
      <c r="K42" s="128">
        <f>'Detail Sheet'!AZ49</f>
        <v>0</v>
      </c>
      <c r="L42" s="127">
        <f>'Detail Sheet'!BI49</f>
        <v>0</v>
      </c>
      <c r="M42" s="127" t="str">
        <f>'Detail Sheet'!BP49</f>
        <v/>
      </c>
      <c r="N42" s="130">
        <f>'Detail Sheet'!BQ49</f>
        <v>0</v>
      </c>
    </row>
    <row r="43" spans="1:14" x14ac:dyDescent="0.25">
      <c r="A43" s="126">
        <f>'Detail Sheet'!C50</f>
        <v>0</v>
      </c>
      <c r="B43" s="127">
        <f>'Detail Sheet'!D50</f>
        <v>0</v>
      </c>
      <c r="C43" s="127">
        <f>'Detail Sheet'!E50</f>
        <v>0</v>
      </c>
      <c r="D43" s="127">
        <f>'Detail Sheet'!$G50</f>
        <v>0</v>
      </c>
      <c r="E43" s="127">
        <f>'Detail Sheet'!I50</f>
        <v>0</v>
      </c>
      <c r="F43" s="127">
        <f>'Detail Sheet'!J50</f>
        <v>0</v>
      </c>
      <c r="G43" s="127" t="str">
        <f>'Detail Sheet'!K50</f>
        <v/>
      </c>
      <c r="H43" s="128">
        <f>'Detail Sheet'!AU50</f>
        <v>0</v>
      </c>
      <c r="I43" s="129" t="str">
        <f>'Detail Sheet'!AV50</f>
        <v/>
      </c>
      <c r="J43" s="127" t="str">
        <f>'Detail Sheet'!AW50</f>
        <v/>
      </c>
      <c r="K43" s="128">
        <f>'Detail Sheet'!AZ50</f>
        <v>0</v>
      </c>
      <c r="L43" s="127">
        <f>'Detail Sheet'!BI50</f>
        <v>0</v>
      </c>
      <c r="M43" s="127" t="str">
        <f>'Detail Sheet'!BP50</f>
        <v/>
      </c>
      <c r="N43" s="130">
        <f>'Detail Sheet'!BQ50</f>
        <v>0</v>
      </c>
    </row>
    <row r="44" spans="1:14" x14ac:dyDescent="0.25">
      <c r="A44" s="126">
        <f>'Detail Sheet'!C51</f>
        <v>0</v>
      </c>
      <c r="B44" s="127">
        <f>'Detail Sheet'!D51</f>
        <v>0</v>
      </c>
      <c r="C44" s="127">
        <f>'Detail Sheet'!E51</f>
        <v>0</v>
      </c>
      <c r="D44" s="127">
        <f>'Detail Sheet'!$G51</f>
        <v>0</v>
      </c>
      <c r="E44" s="127">
        <f>'Detail Sheet'!I51</f>
        <v>0</v>
      </c>
      <c r="F44" s="127">
        <f>'Detail Sheet'!J51</f>
        <v>0</v>
      </c>
      <c r="G44" s="127" t="str">
        <f>'Detail Sheet'!K51</f>
        <v/>
      </c>
      <c r="H44" s="128">
        <f>'Detail Sheet'!AU51</f>
        <v>0</v>
      </c>
      <c r="I44" s="129" t="str">
        <f>'Detail Sheet'!AV51</f>
        <v/>
      </c>
      <c r="J44" s="127" t="str">
        <f>'Detail Sheet'!AW51</f>
        <v/>
      </c>
      <c r="K44" s="128">
        <f>'Detail Sheet'!AZ51</f>
        <v>0</v>
      </c>
      <c r="L44" s="127">
        <f>'Detail Sheet'!BI51</f>
        <v>0</v>
      </c>
      <c r="M44" s="127" t="str">
        <f>'Detail Sheet'!BP51</f>
        <v/>
      </c>
      <c r="N44" s="130">
        <f>'Detail Sheet'!BQ51</f>
        <v>0</v>
      </c>
    </row>
    <row r="45" spans="1:14" x14ac:dyDescent="0.25">
      <c r="A45" s="126">
        <f>'Detail Sheet'!C52</f>
        <v>0</v>
      </c>
      <c r="B45" s="127">
        <f>'Detail Sheet'!D52</f>
        <v>0</v>
      </c>
      <c r="C45" s="127">
        <f>'Detail Sheet'!E52</f>
        <v>0</v>
      </c>
      <c r="D45" s="127">
        <f>'Detail Sheet'!$G52</f>
        <v>0</v>
      </c>
      <c r="E45" s="127">
        <f>'Detail Sheet'!I52</f>
        <v>0</v>
      </c>
      <c r="F45" s="127">
        <f>'Detail Sheet'!J52</f>
        <v>0</v>
      </c>
      <c r="G45" s="127" t="str">
        <f>'Detail Sheet'!K52</f>
        <v/>
      </c>
      <c r="H45" s="128">
        <f>'Detail Sheet'!AU52</f>
        <v>0</v>
      </c>
      <c r="I45" s="129" t="str">
        <f>'Detail Sheet'!AV52</f>
        <v/>
      </c>
      <c r="J45" s="127" t="str">
        <f>'Detail Sheet'!AW52</f>
        <v/>
      </c>
      <c r="K45" s="128">
        <f>'Detail Sheet'!AZ52</f>
        <v>0</v>
      </c>
      <c r="L45" s="127">
        <f>'Detail Sheet'!BI52</f>
        <v>0</v>
      </c>
      <c r="M45" s="127" t="str">
        <f>'Detail Sheet'!BP52</f>
        <v/>
      </c>
      <c r="N45" s="130">
        <f>'Detail Sheet'!BQ52</f>
        <v>0</v>
      </c>
    </row>
    <row r="46" spans="1:14" x14ac:dyDescent="0.25">
      <c r="A46" s="126">
        <f>'Detail Sheet'!C53</f>
        <v>0</v>
      </c>
      <c r="B46" s="127">
        <f>'Detail Sheet'!D53</f>
        <v>0</v>
      </c>
      <c r="C46" s="127">
        <f>'Detail Sheet'!E53</f>
        <v>0</v>
      </c>
      <c r="D46" s="127">
        <f>'Detail Sheet'!$G53</f>
        <v>0</v>
      </c>
      <c r="E46" s="127">
        <f>'Detail Sheet'!I53</f>
        <v>0</v>
      </c>
      <c r="F46" s="127">
        <f>'Detail Sheet'!J53</f>
        <v>0</v>
      </c>
      <c r="G46" s="127" t="str">
        <f>'Detail Sheet'!K53</f>
        <v/>
      </c>
      <c r="H46" s="128">
        <f>'Detail Sheet'!AU53</f>
        <v>0</v>
      </c>
      <c r="I46" s="129" t="str">
        <f>'Detail Sheet'!AV53</f>
        <v/>
      </c>
      <c r="J46" s="127" t="str">
        <f>'Detail Sheet'!AW53</f>
        <v/>
      </c>
      <c r="K46" s="128">
        <f>'Detail Sheet'!AZ53</f>
        <v>0</v>
      </c>
      <c r="L46" s="127">
        <f>'Detail Sheet'!BI53</f>
        <v>0</v>
      </c>
      <c r="M46" s="127" t="str">
        <f>'Detail Sheet'!BP53</f>
        <v/>
      </c>
      <c r="N46" s="130">
        <f>'Detail Sheet'!BQ53</f>
        <v>0</v>
      </c>
    </row>
    <row r="47" spans="1:14" x14ac:dyDescent="0.25">
      <c r="A47" s="126">
        <f>'Detail Sheet'!C54</f>
        <v>0</v>
      </c>
      <c r="B47" s="127">
        <f>'Detail Sheet'!D54</f>
        <v>0</v>
      </c>
      <c r="C47" s="127">
        <f>'Detail Sheet'!E54</f>
        <v>0</v>
      </c>
      <c r="D47" s="127">
        <f>'Detail Sheet'!$G54</f>
        <v>0</v>
      </c>
      <c r="E47" s="127">
        <f>'Detail Sheet'!I54</f>
        <v>0</v>
      </c>
      <c r="F47" s="127">
        <f>'Detail Sheet'!J54</f>
        <v>0</v>
      </c>
      <c r="G47" s="127" t="str">
        <f>'Detail Sheet'!K54</f>
        <v/>
      </c>
      <c r="H47" s="128">
        <f>'Detail Sheet'!AU54</f>
        <v>0</v>
      </c>
      <c r="I47" s="129" t="str">
        <f>'Detail Sheet'!AV54</f>
        <v/>
      </c>
      <c r="J47" s="127" t="str">
        <f>'Detail Sheet'!AW54</f>
        <v/>
      </c>
      <c r="K47" s="128">
        <f>'Detail Sheet'!AZ54</f>
        <v>0</v>
      </c>
      <c r="L47" s="127">
        <f>'Detail Sheet'!BI54</f>
        <v>0</v>
      </c>
      <c r="M47" s="127" t="str">
        <f>'Detail Sheet'!BP54</f>
        <v/>
      </c>
      <c r="N47" s="130">
        <f>'Detail Sheet'!BQ54</f>
        <v>0</v>
      </c>
    </row>
    <row r="48" spans="1:14" x14ac:dyDescent="0.25">
      <c r="A48" s="126">
        <f>'Detail Sheet'!C55</f>
        <v>0</v>
      </c>
      <c r="B48" s="127">
        <f>'Detail Sheet'!D55</f>
        <v>0</v>
      </c>
      <c r="C48" s="127">
        <f>'Detail Sheet'!E55</f>
        <v>0</v>
      </c>
      <c r="D48" s="127">
        <f>'Detail Sheet'!$G55</f>
        <v>0</v>
      </c>
      <c r="E48" s="127">
        <f>'Detail Sheet'!I55</f>
        <v>0</v>
      </c>
      <c r="F48" s="127">
        <f>'Detail Sheet'!J55</f>
        <v>0</v>
      </c>
      <c r="G48" s="127" t="str">
        <f>'Detail Sheet'!K55</f>
        <v/>
      </c>
      <c r="H48" s="128">
        <f>'Detail Sheet'!AU55</f>
        <v>0</v>
      </c>
      <c r="I48" s="129" t="str">
        <f>'Detail Sheet'!AV55</f>
        <v/>
      </c>
      <c r="J48" s="127" t="str">
        <f>'Detail Sheet'!AW55</f>
        <v/>
      </c>
      <c r="K48" s="128">
        <f>'Detail Sheet'!AZ55</f>
        <v>0</v>
      </c>
      <c r="L48" s="127">
        <f>'Detail Sheet'!BI55</f>
        <v>0</v>
      </c>
      <c r="M48" s="127" t="str">
        <f>'Detail Sheet'!BP55</f>
        <v/>
      </c>
      <c r="N48" s="130">
        <f>'Detail Sheet'!BQ55</f>
        <v>0</v>
      </c>
    </row>
    <row r="49" spans="1:14" x14ac:dyDescent="0.25">
      <c r="A49" s="126">
        <f>'Detail Sheet'!C56</f>
        <v>0</v>
      </c>
      <c r="B49" s="127">
        <f>'Detail Sheet'!D56</f>
        <v>0</v>
      </c>
      <c r="C49" s="127">
        <f>'Detail Sheet'!E56</f>
        <v>0</v>
      </c>
      <c r="D49" s="127">
        <f>'Detail Sheet'!$G56</f>
        <v>0</v>
      </c>
      <c r="E49" s="127">
        <f>'Detail Sheet'!I56</f>
        <v>0</v>
      </c>
      <c r="F49" s="127">
        <f>'Detail Sheet'!J56</f>
        <v>0</v>
      </c>
      <c r="G49" s="127" t="str">
        <f>'Detail Sheet'!K56</f>
        <v/>
      </c>
      <c r="H49" s="128">
        <f>'Detail Sheet'!AU56</f>
        <v>0</v>
      </c>
      <c r="I49" s="129" t="str">
        <f>'Detail Sheet'!AV56</f>
        <v/>
      </c>
      <c r="J49" s="127" t="str">
        <f>'Detail Sheet'!AW56</f>
        <v/>
      </c>
      <c r="K49" s="128">
        <f>'Detail Sheet'!AZ56</f>
        <v>0</v>
      </c>
      <c r="L49" s="127">
        <f>'Detail Sheet'!BI56</f>
        <v>0</v>
      </c>
      <c r="M49" s="127" t="str">
        <f>'Detail Sheet'!BP56</f>
        <v/>
      </c>
      <c r="N49" s="130">
        <f>'Detail Sheet'!BQ56</f>
        <v>0</v>
      </c>
    </row>
    <row r="50" spans="1:14" x14ac:dyDescent="0.25">
      <c r="A50" s="126">
        <f>'Detail Sheet'!C57</f>
        <v>0</v>
      </c>
      <c r="B50" s="127">
        <f>'Detail Sheet'!D57</f>
        <v>0</v>
      </c>
      <c r="C50" s="127">
        <f>'Detail Sheet'!E57</f>
        <v>0</v>
      </c>
      <c r="D50" s="127">
        <f>'Detail Sheet'!$G57</f>
        <v>0</v>
      </c>
      <c r="E50" s="127">
        <f>'Detail Sheet'!I57</f>
        <v>0</v>
      </c>
      <c r="F50" s="127">
        <f>'Detail Sheet'!J57</f>
        <v>0</v>
      </c>
      <c r="G50" s="127" t="str">
        <f>'Detail Sheet'!K57</f>
        <v/>
      </c>
      <c r="H50" s="128">
        <f>'Detail Sheet'!AU57</f>
        <v>0</v>
      </c>
      <c r="I50" s="129" t="str">
        <f>'Detail Sheet'!AV57</f>
        <v/>
      </c>
      <c r="J50" s="127" t="str">
        <f>'Detail Sheet'!AW57</f>
        <v/>
      </c>
      <c r="K50" s="128">
        <f>'Detail Sheet'!AZ57</f>
        <v>0</v>
      </c>
      <c r="L50" s="127">
        <f>'Detail Sheet'!BI57</f>
        <v>0</v>
      </c>
      <c r="M50" s="127" t="str">
        <f>'Detail Sheet'!BP57</f>
        <v/>
      </c>
      <c r="N50" s="130">
        <f>'Detail Sheet'!BQ57</f>
        <v>0</v>
      </c>
    </row>
    <row r="51" spans="1:14" x14ac:dyDescent="0.25">
      <c r="A51" s="126">
        <f>'Detail Sheet'!C58</f>
        <v>0</v>
      </c>
      <c r="B51" s="127">
        <f>'Detail Sheet'!D58</f>
        <v>0</v>
      </c>
      <c r="C51" s="127">
        <f>'Detail Sheet'!E58</f>
        <v>0</v>
      </c>
      <c r="D51" s="127">
        <f>'Detail Sheet'!$G58</f>
        <v>0</v>
      </c>
      <c r="E51" s="127">
        <f>'Detail Sheet'!I58</f>
        <v>0</v>
      </c>
      <c r="F51" s="127">
        <f>'Detail Sheet'!J58</f>
        <v>0</v>
      </c>
      <c r="G51" s="127" t="str">
        <f>'Detail Sheet'!K58</f>
        <v/>
      </c>
      <c r="H51" s="128">
        <f>'Detail Sheet'!AU58</f>
        <v>0</v>
      </c>
      <c r="I51" s="129" t="str">
        <f>'Detail Sheet'!AV58</f>
        <v/>
      </c>
      <c r="J51" s="127" t="str">
        <f>'Detail Sheet'!AW58</f>
        <v/>
      </c>
      <c r="K51" s="128">
        <f>'Detail Sheet'!AZ58</f>
        <v>0</v>
      </c>
      <c r="L51" s="127">
        <f>'Detail Sheet'!BI58</f>
        <v>0</v>
      </c>
      <c r="M51" s="127" t="str">
        <f>'Detail Sheet'!BP58</f>
        <v/>
      </c>
      <c r="N51" s="130">
        <f>'Detail Sheet'!BQ58</f>
        <v>0</v>
      </c>
    </row>
    <row r="52" spans="1:14" x14ac:dyDescent="0.25">
      <c r="A52" s="126">
        <f>'Detail Sheet'!C59</f>
        <v>0</v>
      </c>
      <c r="B52" s="127">
        <f>'Detail Sheet'!D59</f>
        <v>0</v>
      </c>
      <c r="C52" s="127">
        <f>'Detail Sheet'!E59</f>
        <v>0</v>
      </c>
      <c r="D52" s="127">
        <f>'Detail Sheet'!$G59</f>
        <v>0</v>
      </c>
      <c r="E52" s="127">
        <f>'Detail Sheet'!I59</f>
        <v>0</v>
      </c>
      <c r="F52" s="127">
        <f>'Detail Sheet'!J59</f>
        <v>0</v>
      </c>
      <c r="G52" s="127" t="str">
        <f>'Detail Sheet'!K59</f>
        <v/>
      </c>
      <c r="H52" s="128">
        <f>'Detail Sheet'!AU59</f>
        <v>0</v>
      </c>
      <c r="I52" s="129" t="str">
        <f>'Detail Sheet'!AV59</f>
        <v/>
      </c>
      <c r="J52" s="127" t="str">
        <f>'Detail Sheet'!AW59</f>
        <v/>
      </c>
      <c r="K52" s="128">
        <f>'Detail Sheet'!AZ59</f>
        <v>0</v>
      </c>
      <c r="L52" s="127">
        <f>'Detail Sheet'!BI59</f>
        <v>0</v>
      </c>
      <c r="M52" s="127" t="str">
        <f>'Detail Sheet'!BP59</f>
        <v/>
      </c>
      <c r="N52" s="130">
        <f>'Detail Sheet'!BQ59</f>
        <v>0</v>
      </c>
    </row>
    <row r="53" spans="1:14" x14ac:dyDescent="0.25">
      <c r="A53" s="126">
        <f>'Detail Sheet'!C60</f>
        <v>0</v>
      </c>
      <c r="B53" s="127">
        <f>'Detail Sheet'!D60</f>
        <v>0</v>
      </c>
      <c r="C53" s="127">
        <f>'Detail Sheet'!E60</f>
        <v>0</v>
      </c>
      <c r="D53" s="127">
        <f>'Detail Sheet'!$G60</f>
        <v>0</v>
      </c>
      <c r="E53" s="127">
        <f>'Detail Sheet'!I60</f>
        <v>0</v>
      </c>
      <c r="F53" s="127">
        <f>'Detail Sheet'!J60</f>
        <v>0</v>
      </c>
      <c r="G53" s="127" t="str">
        <f>'Detail Sheet'!K60</f>
        <v/>
      </c>
      <c r="H53" s="128">
        <f>'Detail Sheet'!AU60</f>
        <v>0</v>
      </c>
      <c r="I53" s="129" t="str">
        <f>'Detail Sheet'!AV60</f>
        <v/>
      </c>
      <c r="J53" s="127" t="str">
        <f>'Detail Sheet'!AW60</f>
        <v/>
      </c>
      <c r="K53" s="128">
        <f>'Detail Sheet'!AZ60</f>
        <v>0</v>
      </c>
      <c r="L53" s="127">
        <f>'Detail Sheet'!BI60</f>
        <v>0</v>
      </c>
      <c r="M53" s="127" t="str">
        <f>'Detail Sheet'!BP60</f>
        <v/>
      </c>
      <c r="N53" s="130">
        <f>'Detail Sheet'!BQ60</f>
        <v>0</v>
      </c>
    </row>
    <row r="54" spans="1:14" x14ac:dyDescent="0.25">
      <c r="A54" s="126">
        <f>'Detail Sheet'!C61</f>
        <v>0</v>
      </c>
      <c r="B54" s="127">
        <f>'Detail Sheet'!D61</f>
        <v>0</v>
      </c>
      <c r="C54" s="127">
        <f>'Detail Sheet'!E61</f>
        <v>0</v>
      </c>
      <c r="D54" s="127">
        <f>'Detail Sheet'!$G61</f>
        <v>0</v>
      </c>
      <c r="E54" s="127">
        <f>'Detail Sheet'!I61</f>
        <v>0</v>
      </c>
      <c r="F54" s="127">
        <f>'Detail Sheet'!J61</f>
        <v>0</v>
      </c>
      <c r="G54" s="127" t="str">
        <f>'Detail Sheet'!K61</f>
        <v/>
      </c>
      <c r="H54" s="128">
        <f>'Detail Sheet'!AU61</f>
        <v>0</v>
      </c>
      <c r="I54" s="129" t="str">
        <f>'Detail Sheet'!AV61</f>
        <v/>
      </c>
      <c r="J54" s="127" t="str">
        <f>'Detail Sheet'!AW61</f>
        <v/>
      </c>
      <c r="K54" s="128">
        <f>'Detail Sheet'!AZ61</f>
        <v>0</v>
      </c>
      <c r="L54" s="127">
        <f>'Detail Sheet'!BI61</f>
        <v>0</v>
      </c>
      <c r="M54" s="127" t="str">
        <f>'Detail Sheet'!BP61</f>
        <v/>
      </c>
      <c r="N54" s="130">
        <f>'Detail Sheet'!BQ61</f>
        <v>0</v>
      </c>
    </row>
    <row r="55" spans="1:14" x14ac:dyDescent="0.25">
      <c r="A55" s="126">
        <f>'Detail Sheet'!C62</f>
        <v>0</v>
      </c>
      <c r="B55" s="127">
        <f>'Detail Sheet'!D62</f>
        <v>0</v>
      </c>
      <c r="C55" s="127">
        <f>'Detail Sheet'!E62</f>
        <v>0</v>
      </c>
      <c r="D55" s="127">
        <f>'Detail Sheet'!$G62</f>
        <v>0</v>
      </c>
      <c r="E55" s="127">
        <f>'Detail Sheet'!I62</f>
        <v>0</v>
      </c>
      <c r="F55" s="127">
        <f>'Detail Sheet'!J62</f>
        <v>0</v>
      </c>
      <c r="G55" s="127" t="str">
        <f>'Detail Sheet'!K62</f>
        <v/>
      </c>
      <c r="H55" s="128">
        <f>'Detail Sheet'!AU62</f>
        <v>0</v>
      </c>
      <c r="I55" s="129" t="str">
        <f>'Detail Sheet'!AV62</f>
        <v/>
      </c>
      <c r="J55" s="127" t="str">
        <f>'Detail Sheet'!AW62</f>
        <v/>
      </c>
      <c r="K55" s="128">
        <f>'Detail Sheet'!AZ62</f>
        <v>0</v>
      </c>
      <c r="L55" s="127">
        <f>'Detail Sheet'!BI62</f>
        <v>0</v>
      </c>
      <c r="M55" s="127" t="str">
        <f>'Detail Sheet'!BP62</f>
        <v/>
      </c>
      <c r="N55" s="130">
        <f>'Detail Sheet'!BQ62</f>
        <v>0</v>
      </c>
    </row>
    <row r="56" spans="1:14" x14ac:dyDescent="0.25">
      <c r="A56" s="126">
        <f>'Detail Sheet'!C63</f>
        <v>0</v>
      </c>
      <c r="B56" s="127">
        <f>'Detail Sheet'!D63</f>
        <v>0</v>
      </c>
      <c r="C56" s="127">
        <f>'Detail Sheet'!E63</f>
        <v>0</v>
      </c>
      <c r="D56" s="127">
        <f>'Detail Sheet'!$G63</f>
        <v>0</v>
      </c>
      <c r="E56" s="127">
        <f>'Detail Sheet'!I63</f>
        <v>0</v>
      </c>
      <c r="F56" s="127">
        <f>'Detail Sheet'!J63</f>
        <v>0</v>
      </c>
      <c r="G56" s="127" t="str">
        <f>'Detail Sheet'!K63</f>
        <v/>
      </c>
      <c r="H56" s="128">
        <f>'Detail Sheet'!AU63</f>
        <v>0</v>
      </c>
      <c r="I56" s="129" t="str">
        <f>'Detail Sheet'!AV63</f>
        <v/>
      </c>
      <c r="J56" s="127" t="str">
        <f>'Detail Sheet'!AW63</f>
        <v/>
      </c>
      <c r="K56" s="128">
        <f>'Detail Sheet'!AZ63</f>
        <v>0</v>
      </c>
      <c r="L56" s="127">
        <f>'Detail Sheet'!BI63</f>
        <v>0</v>
      </c>
      <c r="M56" s="127" t="str">
        <f>'Detail Sheet'!BP63</f>
        <v/>
      </c>
      <c r="N56" s="130">
        <f>'Detail Sheet'!BQ63</f>
        <v>0</v>
      </c>
    </row>
    <row r="57" spans="1:14" x14ac:dyDescent="0.25">
      <c r="A57" s="126">
        <f>'Detail Sheet'!C64</f>
        <v>0</v>
      </c>
      <c r="B57" s="127">
        <f>'Detail Sheet'!D64</f>
        <v>0</v>
      </c>
      <c r="C57" s="127">
        <f>'Detail Sheet'!E64</f>
        <v>0</v>
      </c>
      <c r="D57" s="127">
        <f>'Detail Sheet'!$G64</f>
        <v>0</v>
      </c>
      <c r="E57" s="127">
        <f>'Detail Sheet'!I64</f>
        <v>0</v>
      </c>
      <c r="F57" s="127">
        <f>'Detail Sheet'!J64</f>
        <v>0</v>
      </c>
      <c r="G57" s="127" t="str">
        <f>'Detail Sheet'!K64</f>
        <v/>
      </c>
      <c r="H57" s="128">
        <f>'Detail Sheet'!AU64</f>
        <v>0</v>
      </c>
      <c r="I57" s="129" t="str">
        <f>'Detail Sheet'!AV64</f>
        <v/>
      </c>
      <c r="J57" s="127" t="str">
        <f>'Detail Sheet'!AW64</f>
        <v/>
      </c>
      <c r="K57" s="128">
        <f>'Detail Sheet'!AZ64</f>
        <v>0</v>
      </c>
      <c r="L57" s="127">
        <f>'Detail Sheet'!BI64</f>
        <v>0</v>
      </c>
      <c r="M57" s="127" t="str">
        <f>'Detail Sheet'!BP64</f>
        <v/>
      </c>
      <c r="N57" s="130">
        <f>'Detail Sheet'!BQ64</f>
        <v>0</v>
      </c>
    </row>
    <row r="58" spans="1:14" x14ac:dyDescent="0.25">
      <c r="A58" s="126">
        <f>'Detail Sheet'!C65</f>
        <v>0</v>
      </c>
      <c r="B58" s="127">
        <f>'Detail Sheet'!D65</f>
        <v>0</v>
      </c>
      <c r="C58" s="127">
        <f>'Detail Sheet'!E65</f>
        <v>0</v>
      </c>
      <c r="D58" s="127">
        <f>'Detail Sheet'!$G65</f>
        <v>0</v>
      </c>
      <c r="E58" s="127">
        <f>'Detail Sheet'!I65</f>
        <v>0</v>
      </c>
      <c r="F58" s="127">
        <f>'Detail Sheet'!J65</f>
        <v>0</v>
      </c>
      <c r="G58" s="127" t="str">
        <f>'Detail Sheet'!K65</f>
        <v/>
      </c>
      <c r="H58" s="128">
        <f>'Detail Sheet'!AU65</f>
        <v>0</v>
      </c>
      <c r="I58" s="129" t="str">
        <f>'Detail Sheet'!AV65</f>
        <v/>
      </c>
      <c r="J58" s="127" t="str">
        <f>'Detail Sheet'!AW65</f>
        <v/>
      </c>
      <c r="K58" s="128">
        <f>'Detail Sheet'!AZ65</f>
        <v>0</v>
      </c>
      <c r="L58" s="127">
        <f>'Detail Sheet'!BI65</f>
        <v>0</v>
      </c>
      <c r="M58" s="127" t="str">
        <f>'Detail Sheet'!BP65</f>
        <v/>
      </c>
      <c r="N58" s="130">
        <f>'Detail Sheet'!BQ65</f>
        <v>0</v>
      </c>
    </row>
    <row r="59" spans="1:14" x14ac:dyDescent="0.25">
      <c r="A59" s="126">
        <f>'Detail Sheet'!C66</f>
        <v>0</v>
      </c>
      <c r="B59" s="127">
        <f>'Detail Sheet'!D66</f>
        <v>0</v>
      </c>
      <c r="C59" s="127">
        <f>'Detail Sheet'!E66</f>
        <v>0</v>
      </c>
      <c r="D59" s="127">
        <f>'Detail Sheet'!$G66</f>
        <v>0</v>
      </c>
      <c r="E59" s="127">
        <f>'Detail Sheet'!I66</f>
        <v>0</v>
      </c>
      <c r="F59" s="127">
        <f>'Detail Sheet'!J66</f>
        <v>0</v>
      </c>
      <c r="G59" s="127" t="str">
        <f>'Detail Sheet'!K66</f>
        <v/>
      </c>
      <c r="H59" s="128">
        <f>'Detail Sheet'!AU66</f>
        <v>0</v>
      </c>
      <c r="I59" s="129" t="str">
        <f>'Detail Sheet'!AV66</f>
        <v/>
      </c>
      <c r="J59" s="127" t="str">
        <f>'Detail Sheet'!AW66</f>
        <v/>
      </c>
      <c r="K59" s="128">
        <f>'Detail Sheet'!AZ66</f>
        <v>0</v>
      </c>
      <c r="L59" s="127">
        <f>'Detail Sheet'!BI66</f>
        <v>0</v>
      </c>
      <c r="M59" s="127" t="str">
        <f>'Detail Sheet'!BP66</f>
        <v/>
      </c>
      <c r="N59" s="130">
        <f>'Detail Sheet'!BQ66</f>
        <v>0</v>
      </c>
    </row>
    <row r="60" spans="1:14" x14ac:dyDescent="0.25">
      <c r="A60" s="126">
        <f>'Detail Sheet'!C67</f>
        <v>0</v>
      </c>
      <c r="B60" s="127">
        <f>'Detail Sheet'!D67</f>
        <v>0</v>
      </c>
      <c r="C60" s="127">
        <f>'Detail Sheet'!E67</f>
        <v>0</v>
      </c>
      <c r="D60" s="127">
        <f>'Detail Sheet'!$G67</f>
        <v>0</v>
      </c>
      <c r="E60" s="127">
        <f>'Detail Sheet'!I67</f>
        <v>0</v>
      </c>
      <c r="F60" s="127">
        <f>'Detail Sheet'!J67</f>
        <v>0</v>
      </c>
      <c r="G60" s="127" t="str">
        <f>'Detail Sheet'!K67</f>
        <v/>
      </c>
      <c r="H60" s="128">
        <f>'Detail Sheet'!AU67</f>
        <v>0</v>
      </c>
      <c r="I60" s="129" t="str">
        <f>'Detail Sheet'!AV67</f>
        <v/>
      </c>
      <c r="J60" s="127" t="str">
        <f>'Detail Sheet'!AW67</f>
        <v/>
      </c>
      <c r="K60" s="128">
        <f>'Detail Sheet'!AZ67</f>
        <v>0</v>
      </c>
      <c r="L60" s="127">
        <f>'Detail Sheet'!BI67</f>
        <v>0</v>
      </c>
      <c r="M60" s="127" t="str">
        <f>'Detail Sheet'!BP67</f>
        <v/>
      </c>
      <c r="N60" s="130">
        <f>'Detail Sheet'!BQ67</f>
        <v>0</v>
      </c>
    </row>
    <row r="61" spans="1:14" x14ac:dyDescent="0.25">
      <c r="A61" s="126">
        <f>'Detail Sheet'!C68</f>
        <v>0</v>
      </c>
      <c r="B61" s="127">
        <f>'Detail Sheet'!D68</f>
        <v>0</v>
      </c>
      <c r="C61" s="127">
        <f>'Detail Sheet'!E68</f>
        <v>0</v>
      </c>
      <c r="D61" s="127">
        <f>'Detail Sheet'!$G68</f>
        <v>0</v>
      </c>
      <c r="E61" s="127">
        <f>'Detail Sheet'!I68</f>
        <v>0</v>
      </c>
      <c r="F61" s="127">
        <f>'Detail Sheet'!J68</f>
        <v>0</v>
      </c>
      <c r="G61" s="127" t="str">
        <f>'Detail Sheet'!K68</f>
        <v/>
      </c>
      <c r="H61" s="128">
        <f>'Detail Sheet'!AU68</f>
        <v>0</v>
      </c>
      <c r="I61" s="129" t="str">
        <f>'Detail Sheet'!AV68</f>
        <v/>
      </c>
      <c r="J61" s="127" t="str">
        <f>'Detail Sheet'!AW68</f>
        <v/>
      </c>
      <c r="K61" s="128">
        <f>'Detail Sheet'!AZ68</f>
        <v>0</v>
      </c>
      <c r="L61" s="127">
        <f>'Detail Sheet'!BI68</f>
        <v>0</v>
      </c>
      <c r="M61" s="127" t="str">
        <f>'Detail Sheet'!BP68</f>
        <v/>
      </c>
      <c r="N61" s="130">
        <f>'Detail Sheet'!BQ68</f>
        <v>0</v>
      </c>
    </row>
    <row r="62" spans="1:14" x14ac:dyDescent="0.25">
      <c r="A62" s="126">
        <f>'Detail Sheet'!C69</f>
        <v>0</v>
      </c>
      <c r="B62" s="127">
        <f>'Detail Sheet'!D69</f>
        <v>0</v>
      </c>
      <c r="C62" s="127">
        <f>'Detail Sheet'!E69</f>
        <v>0</v>
      </c>
      <c r="D62" s="127">
        <f>'Detail Sheet'!$G69</f>
        <v>0</v>
      </c>
      <c r="E62" s="127">
        <f>'Detail Sheet'!I69</f>
        <v>0</v>
      </c>
      <c r="F62" s="127">
        <f>'Detail Sheet'!J69</f>
        <v>0</v>
      </c>
      <c r="G62" s="127" t="str">
        <f>'Detail Sheet'!K69</f>
        <v/>
      </c>
      <c r="H62" s="128">
        <f>'Detail Sheet'!AU69</f>
        <v>0</v>
      </c>
      <c r="I62" s="129" t="str">
        <f>'Detail Sheet'!AV69</f>
        <v/>
      </c>
      <c r="J62" s="127" t="str">
        <f>'Detail Sheet'!AW69</f>
        <v/>
      </c>
      <c r="K62" s="128">
        <f>'Detail Sheet'!AZ69</f>
        <v>0</v>
      </c>
      <c r="L62" s="127">
        <f>'Detail Sheet'!BI69</f>
        <v>0</v>
      </c>
      <c r="M62" s="127" t="str">
        <f>'Detail Sheet'!BP69</f>
        <v/>
      </c>
      <c r="N62" s="130">
        <f>'Detail Sheet'!BQ69</f>
        <v>0</v>
      </c>
    </row>
    <row r="63" spans="1:14" x14ac:dyDescent="0.25">
      <c r="A63" s="126">
        <f>'Detail Sheet'!C70</f>
        <v>0</v>
      </c>
      <c r="B63" s="127">
        <f>'Detail Sheet'!D70</f>
        <v>0</v>
      </c>
      <c r="C63" s="127">
        <f>'Detail Sheet'!E70</f>
        <v>0</v>
      </c>
      <c r="D63" s="127">
        <f>'Detail Sheet'!$G70</f>
        <v>0</v>
      </c>
      <c r="E63" s="127">
        <f>'Detail Sheet'!I70</f>
        <v>0</v>
      </c>
      <c r="F63" s="127">
        <f>'Detail Sheet'!J70</f>
        <v>0</v>
      </c>
      <c r="G63" s="127" t="str">
        <f>'Detail Sheet'!K70</f>
        <v/>
      </c>
      <c r="H63" s="128">
        <f>'Detail Sheet'!AU70</f>
        <v>0</v>
      </c>
      <c r="I63" s="129" t="str">
        <f>'Detail Sheet'!AV70</f>
        <v/>
      </c>
      <c r="J63" s="127" t="str">
        <f>'Detail Sheet'!AW70</f>
        <v/>
      </c>
      <c r="K63" s="128">
        <f>'Detail Sheet'!AZ70</f>
        <v>0</v>
      </c>
      <c r="L63" s="127">
        <f>'Detail Sheet'!BI70</f>
        <v>0</v>
      </c>
      <c r="M63" s="127" t="str">
        <f>'Detail Sheet'!BP70</f>
        <v/>
      </c>
      <c r="N63" s="130">
        <f>'Detail Sheet'!BQ70</f>
        <v>0</v>
      </c>
    </row>
    <row r="64" spans="1:14" x14ac:dyDescent="0.25">
      <c r="A64" s="126">
        <f>'Detail Sheet'!C71</f>
        <v>0</v>
      </c>
      <c r="B64" s="127">
        <f>'Detail Sheet'!D71</f>
        <v>0</v>
      </c>
      <c r="C64" s="127">
        <f>'Detail Sheet'!E71</f>
        <v>0</v>
      </c>
      <c r="D64" s="127">
        <f>'Detail Sheet'!$G71</f>
        <v>0</v>
      </c>
      <c r="E64" s="127">
        <f>'Detail Sheet'!I71</f>
        <v>0</v>
      </c>
      <c r="F64" s="127">
        <f>'Detail Sheet'!J71</f>
        <v>0</v>
      </c>
      <c r="G64" s="127" t="str">
        <f>'Detail Sheet'!K71</f>
        <v/>
      </c>
      <c r="H64" s="128">
        <f>'Detail Sheet'!AU71</f>
        <v>0</v>
      </c>
      <c r="I64" s="129" t="str">
        <f>'Detail Sheet'!AV71</f>
        <v/>
      </c>
      <c r="J64" s="127" t="str">
        <f>'Detail Sheet'!AW71</f>
        <v/>
      </c>
      <c r="K64" s="128">
        <f>'Detail Sheet'!AZ71</f>
        <v>0</v>
      </c>
      <c r="L64" s="127">
        <f>'Detail Sheet'!BI71</f>
        <v>0</v>
      </c>
      <c r="M64" s="127" t="str">
        <f>'Detail Sheet'!BP71</f>
        <v/>
      </c>
      <c r="N64" s="130">
        <f>'Detail Sheet'!BQ71</f>
        <v>0</v>
      </c>
    </row>
    <row r="65" spans="1:14" x14ac:dyDescent="0.25">
      <c r="A65" s="126">
        <f>'Detail Sheet'!C72</f>
        <v>0</v>
      </c>
      <c r="B65" s="127">
        <f>'Detail Sheet'!D72</f>
        <v>0</v>
      </c>
      <c r="C65" s="127">
        <f>'Detail Sheet'!E72</f>
        <v>0</v>
      </c>
      <c r="D65" s="127">
        <f>'Detail Sheet'!$G72</f>
        <v>0</v>
      </c>
      <c r="E65" s="127">
        <f>'Detail Sheet'!I72</f>
        <v>0</v>
      </c>
      <c r="F65" s="127">
        <f>'Detail Sheet'!J72</f>
        <v>0</v>
      </c>
      <c r="G65" s="127" t="str">
        <f>'Detail Sheet'!K72</f>
        <v/>
      </c>
      <c r="H65" s="128">
        <f>'Detail Sheet'!AU72</f>
        <v>0</v>
      </c>
      <c r="I65" s="129" t="str">
        <f>'Detail Sheet'!AV72</f>
        <v/>
      </c>
      <c r="J65" s="127" t="str">
        <f>'Detail Sheet'!AW72</f>
        <v/>
      </c>
      <c r="K65" s="128">
        <f>'Detail Sheet'!AZ72</f>
        <v>0</v>
      </c>
      <c r="L65" s="127">
        <f>'Detail Sheet'!BI72</f>
        <v>0</v>
      </c>
      <c r="M65" s="127" t="str">
        <f>'Detail Sheet'!BP72</f>
        <v/>
      </c>
      <c r="N65" s="130">
        <f>'Detail Sheet'!BQ72</f>
        <v>0</v>
      </c>
    </row>
    <row r="66" spans="1:14" x14ac:dyDescent="0.25">
      <c r="A66" s="126">
        <f>'Detail Sheet'!C73</f>
        <v>0</v>
      </c>
      <c r="B66" s="127">
        <f>'Detail Sheet'!D73</f>
        <v>0</v>
      </c>
      <c r="C66" s="127">
        <f>'Detail Sheet'!E73</f>
        <v>0</v>
      </c>
      <c r="D66" s="127">
        <f>'Detail Sheet'!$G73</f>
        <v>0</v>
      </c>
      <c r="E66" s="127">
        <f>'Detail Sheet'!I73</f>
        <v>0</v>
      </c>
      <c r="F66" s="127">
        <f>'Detail Sheet'!J73</f>
        <v>0</v>
      </c>
      <c r="G66" s="127" t="str">
        <f>'Detail Sheet'!K73</f>
        <v/>
      </c>
      <c r="H66" s="128">
        <f>'Detail Sheet'!AU73</f>
        <v>0</v>
      </c>
      <c r="I66" s="129" t="str">
        <f>'Detail Sheet'!AV73</f>
        <v/>
      </c>
      <c r="J66" s="127" t="str">
        <f>'Detail Sheet'!AW73</f>
        <v/>
      </c>
      <c r="K66" s="128">
        <f>'Detail Sheet'!AZ73</f>
        <v>0</v>
      </c>
      <c r="L66" s="127">
        <f>'Detail Sheet'!BI73</f>
        <v>0</v>
      </c>
      <c r="M66" s="127" t="str">
        <f>'Detail Sheet'!BP73</f>
        <v/>
      </c>
      <c r="N66" s="130">
        <f>'Detail Sheet'!BQ73</f>
        <v>0</v>
      </c>
    </row>
    <row r="67" spans="1:14" x14ac:dyDescent="0.25">
      <c r="A67" s="126">
        <f>'Detail Sheet'!C74</f>
        <v>0</v>
      </c>
      <c r="B67" s="127">
        <f>'Detail Sheet'!D74</f>
        <v>0</v>
      </c>
      <c r="C67" s="127">
        <f>'Detail Sheet'!E74</f>
        <v>0</v>
      </c>
      <c r="D67" s="127">
        <f>'Detail Sheet'!$G74</f>
        <v>0</v>
      </c>
      <c r="E67" s="127">
        <f>'Detail Sheet'!I74</f>
        <v>0</v>
      </c>
      <c r="F67" s="127">
        <f>'Detail Sheet'!J74</f>
        <v>0</v>
      </c>
      <c r="G67" s="127" t="str">
        <f>'Detail Sheet'!K74</f>
        <v/>
      </c>
      <c r="H67" s="128">
        <f>'Detail Sheet'!AU74</f>
        <v>0</v>
      </c>
      <c r="I67" s="129" t="str">
        <f>'Detail Sheet'!AV74</f>
        <v/>
      </c>
      <c r="J67" s="127" t="str">
        <f>'Detail Sheet'!AW74</f>
        <v/>
      </c>
      <c r="K67" s="128">
        <f>'Detail Sheet'!AZ74</f>
        <v>0</v>
      </c>
      <c r="L67" s="127">
        <f>'Detail Sheet'!BI74</f>
        <v>0</v>
      </c>
      <c r="M67" s="127" t="str">
        <f>'Detail Sheet'!BP74</f>
        <v/>
      </c>
      <c r="N67" s="130">
        <f>'Detail Sheet'!BQ74</f>
        <v>0</v>
      </c>
    </row>
    <row r="68" spans="1:14" x14ac:dyDescent="0.25">
      <c r="A68" s="126">
        <f>'Detail Sheet'!C75</f>
        <v>0</v>
      </c>
      <c r="B68" s="127">
        <f>'Detail Sheet'!D75</f>
        <v>0</v>
      </c>
      <c r="C68" s="127">
        <f>'Detail Sheet'!E75</f>
        <v>0</v>
      </c>
      <c r="D68" s="127">
        <f>'Detail Sheet'!$G75</f>
        <v>0</v>
      </c>
      <c r="E68" s="127">
        <f>'Detail Sheet'!I75</f>
        <v>0</v>
      </c>
      <c r="F68" s="127">
        <f>'Detail Sheet'!J75</f>
        <v>0</v>
      </c>
      <c r="G68" s="127" t="str">
        <f>'Detail Sheet'!K75</f>
        <v/>
      </c>
      <c r="H68" s="128">
        <f>'Detail Sheet'!AU75</f>
        <v>0</v>
      </c>
      <c r="I68" s="129" t="str">
        <f>'Detail Sheet'!AV75</f>
        <v/>
      </c>
      <c r="J68" s="127" t="str">
        <f>'Detail Sheet'!AW75</f>
        <v/>
      </c>
      <c r="K68" s="128">
        <f>'Detail Sheet'!AZ75</f>
        <v>0</v>
      </c>
      <c r="L68" s="127">
        <f>'Detail Sheet'!BI75</f>
        <v>0</v>
      </c>
      <c r="M68" s="127" t="str">
        <f>'Detail Sheet'!BP75</f>
        <v/>
      </c>
      <c r="N68" s="130">
        <f>'Detail Sheet'!BQ75</f>
        <v>0</v>
      </c>
    </row>
    <row r="69" spans="1:14" x14ac:dyDescent="0.25">
      <c r="A69" s="126">
        <f>'Detail Sheet'!C76</f>
        <v>0</v>
      </c>
      <c r="B69" s="127">
        <f>'Detail Sheet'!D76</f>
        <v>0</v>
      </c>
      <c r="C69" s="127">
        <f>'Detail Sheet'!E76</f>
        <v>0</v>
      </c>
      <c r="D69" s="127">
        <f>'Detail Sheet'!$G76</f>
        <v>0</v>
      </c>
      <c r="E69" s="127">
        <f>'Detail Sheet'!I76</f>
        <v>0</v>
      </c>
      <c r="F69" s="127">
        <f>'Detail Sheet'!J76</f>
        <v>0</v>
      </c>
      <c r="G69" s="127" t="str">
        <f>'Detail Sheet'!K76</f>
        <v/>
      </c>
      <c r="H69" s="128">
        <f>'Detail Sheet'!AU76</f>
        <v>0</v>
      </c>
      <c r="I69" s="129" t="str">
        <f>'Detail Sheet'!AV76</f>
        <v/>
      </c>
      <c r="J69" s="127" t="str">
        <f>'Detail Sheet'!AW76</f>
        <v/>
      </c>
      <c r="K69" s="128">
        <f>'Detail Sheet'!AZ76</f>
        <v>0</v>
      </c>
      <c r="L69" s="127">
        <f>'Detail Sheet'!BI76</f>
        <v>0</v>
      </c>
      <c r="M69" s="127" t="str">
        <f>'Detail Sheet'!BP76</f>
        <v/>
      </c>
      <c r="N69" s="130">
        <f>'Detail Sheet'!BQ76</f>
        <v>0</v>
      </c>
    </row>
    <row r="70" spans="1:14" x14ac:dyDescent="0.25">
      <c r="A70" s="126">
        <f>'Detail Sheet'!C77</f>
        <v>0</v>
      </c>
      <c r="B70" s="127">
        <f>'Detail Sheet'!D77</f>
        <v>0</v>
      </c>
      <c r="C70" s="127">
        <f>'Detail Sheet'!E77</f>
        <v>0</v>
      </c>
      <c r="D70" s="127">
        <f>'Detail Sheet'!$G77</f>
        <v>0</v>
      </c>
      <c r="E70" s="127">
        <f>'Detail Sheet'!I77</f>
        <v>0</v>
      </c>
      <c r="F70" s="127">
        <f>'Detail Sheet'!J77</f>
        <v>0</v>
      </c>
      <c r="G70" s="127" t="str">
        <f>'Detail Sheet'!K77</f>
        <v/>
      </c>
      <c r="H70" s="128">
        <f>'Detail Sheet'!AU77</f>
        <v>0</v>
      </c>
      <c r="I70" s="129" t="str">
        <f>'Detail Sheet'!AV77</f>
        <v/>
      </c>
      <c r="J70" s="127" t="str">
        <f>'Detail Sheet'!AW77</f>
        <v/>
      </c>
      <c r="K70" s="128">
        <f>'Detail Sheet'!AZ77</f>
        <v>0</v>
      </c>
      <c r="L70" s="127">
        <f>'Detail Sheet'!BI77</f>
        <v>0</v>
      </c>
      <c r="M70" s="127" t="str">
        <f>'Detail Sheet'!BP77</f>
        <v/>
      </c>
      <c r="N70" s="130">
        <f>'Detail Sheet'!BQ77</f>
        <v>0</v>
      </c>
    </row>
    <row r="71" spans="1:14" x14ac:dyDescent="0.25">
      <c r="A71" s="126">
        <f>'Detail Sheet'!C78</f>
        <v>0</v>
      </c>
      <c r="B71" s="127">
        <f>'Detail Sheet'!D78</f>
        <v>0</v>
      </c>
      <c r="C71" s="127">
        <f>'Detail Sheet'!E78</f>
        <v>0</v>
      </c>
      <c r="D71" s="127">
        <f>'Detail Sheet'!$G78</f>
        <v>0</v>
      </c>
      <c r="E71" s="127">
        <f>'Detail Sheet'!I78</f>
        <v>0</v>
      </c>
      <c r="F71" s="127">
        <f>'Detail Sheet'!J78</f>
        <v>0</v>
      </c>
      <c r="G71" s="127" t="str">
        <f>'Detail Sheet'!K78</f>
        <v/>
      </c>
      <c r="H71" s="128">
        <f>'Detail Sheet'!AU78</f>
        <v>0</v>
      </c>
      <c r="I71" s="129" t="str">
        <f>'Detail Sheet'!AV78</f>
        <v/>
      </c>
      <c r="J71" s="127" t="str">
        <f>'Detail Sheet'!AW78</f>
        <v/>
      </c>
      <c r="K71" s="128">
        <f>'Detail Sheet'!AZ78</f>
        <v>0</v>
      </c>
      <c r="L71" s="127">
        <f>'Detail Sheet'!BI78</f>
        <v>0</v>
      </c>
      <c r="M71" s="127" t="str">
        <f>'Detail Sheet'!BP78</f>
        <v/>
      </c>
      <c r="N71" s="130">
        <f>'Detail Sheet'!BQ78</f>
        <v>0</v>
      </c>
    </row>
    <row r="72" spans="1:14" x14ac:dyDescent="0.25">
      <c r="A72" s="126">
        <f>'Detail Sheet'!C79</f>
        <v>0</v>
      </c>
      <c r="B72" s="127">
        <f>'Detail Sheet'!D79</f>
        <v>0</v>
      </c>
      <c r="C72" s="127">
        <f>'Detail Sheet'!E79</f>
        <v>0</v>
      </c>
      <c r="D72" s="127">
        <f>'Detail Sheet'!$G79</f>
        <v>0</v>
      </c>
      <c r="E72" s="127">
        <f>'Detail Sheet'!I79</f>
        <v>0</v>
      </c>
      <c r="F72" s="127">
        <f>'Detail Sheet'!J79</f>
        <v>0</v>
      </c>
      <c r="G72" s="127" t="str">
        <f>'Detail Sheet'!K79</f>
        <v/>
      </c>
      <c r="H72" s="128">
        <f>'Detail Sheet'!AU79</f>
        <v>0</v>
      </c>
      <c r="I72" s="129" t="str">
        <f>'Detail Sheet'!AV79</f>
        <v/>
      </c>
      <c r="J72" s="127" t="str">
        <f>'Detail Sheet'!AW79</f>
        <v/>
      </c>
      <c r="K72" s="128">
        <f>'Detail Sheet'!AZ79</f>
        <v>0</v>
      </c>
      <c r="L72" s="127">
        <f>'Detail Sheet'!BI79</f>
        <v>0</v>
      </c>
      <c r="M72" s="127" t="str">
        <f>'Detail Sheet'!BP79</f>
        <v/>
      </c>
      <c r="N72" s="130">
        <f>'Detail Sheet'!BQ79</f>
        <v>0</v>
      </c>
    </row>
    <row r="73" spans="1:14" x14ac:dyDescent="0.25">
      <c r="A73" s="126">
        <f>'Detail Sheet'!C80</f>
        <v>0</v>
      </c>
      <c r="B73" s="127">
        <f>'Detail Sheet'!D80</f>
        <v>0</v>
      </c>
      <c r="C73" s="127">
        <f>'Detail Sheet'!E80</f>
        <v>0</v>
      </c>
      <c r="D73" s="127">
        <f>'Detail Sheet'!$G80</f>
        <v>0</v>
      </c>
      <c r="E73" s="127">
        <f>'Detail Sheet'!I80</f>
        <v>0</v>
      </c>
      <c r="F73" s="127">
        <f>'Detail Sheet'!J80</f>
        <v>0</v>
      </c>
      <c r="G73" s="127" t="str">
        <f>'Detail Sheet'!K80</f>
        <v/>
      </c>
      <c r="H73" s="128">
        <f>'Detail Sheet'!AU80</f>
        <v>0</v>
      </c>
      <c r="I73" s="129" t="str">
        <f>'Detail Sheet'!AV80</f>
        <v/>
      </c>
      <c r="J73" s="127" t="str">
        <f>'Detail Sheet'!AW80</f>
        <v/>
      </c>
      <c r="K73" s="128">
        <f>'Detail Sheet'!AZ80</f>
        <v>0</v>
      </c>
      <c r="L73" s="127">
        <f>'Detail Sheet'!BI80</f>
        <v>0</v>
      </c>
      <c r="M73" s="127" t="str">
        <f>'Detail Sheet'!BP80</f>
        <v/>
      </c>
      <c r="N73" s="130">
        <f>'Detail Sheet'!BQ80</f>
        <v>0</v>
      </c>
    </row>
    <row r="74" spans="1:14" x14ac:dyDescent="0.25">
      <c r="A74" s="126">
        <f>'Detail Sheet'!C81</f>
        <v>0</v>
      </c>
      <c r="B74" s="127">
        <f>'Detail Sheet'!D81</f>
        <v>0</v>
      </c>
      <c r="C74" s="127">
        <f>'Detail Sheet'!E81</f>
        <v>0</v>
      </c>
      <c r="D74" s="127">
        <f>'Detail Sheet'!$G81</f>
        <v>0</v>
      </c>
      <c r="E74" s="127">
        <f>'Detail Sheet'!I81</f>
        <v>0</v>
      </c>
      <c r="F74" s="127">
        <f>'Detail Sheet'!J81</f>
        <v>0</v>
      </c>
      <c r="G74" s="127" t="str">
        <f>'Detail Sheet'!K81</f>
        <v/>
      </c>
      <c r="H74" s="128">
        <f>'Detail Sheet'!AU81</f>
        <v>0</v>
      </c>
      <c r="I74" s="129" t="str">
        <f>'Detail Sheet'!AV81</f>
        <v/>
      </c>
      <c r="J74" s="127" t="str">
        <f>'Detail Sheet'!AW81</f>
        <v/>
      </c>
      <c r="K74" s="128">
        <f>'Detail Sheet'!AZ81</f>
        <v>0</v>
      </c>
      <c r="L74" s="127">
        <f>'Detail Sheet'!BI81</f>
        <v>0</v>
      </c>
      <c r="M74" s="127" t="str">
        <f>'Detail Sheet'!BP81</f>
        <v/>
      </c>
      <c r="N74" s="130">
        <f>'Detail Sheet'!BQ81</f>
        <v>0</v>
      </c>
    </row>
    <row r="75" spans="1:14" x14ac:dyDescent="0.25">
      <c r="A75" s="126">
        <f>'Detail Sheet'!C82</f>
        <v>0</v>
      </c>
      <c r="B75" s="127">
        <f>'Detail Sheet'!D82</f>
        <v>0</v>
      </c>
      <c r="C75" s="127">
        <f>'Detail Sheet'!E82</f>
        <v>0</v>
      </c>
      <c r="D75" s="127">
        <f>'Detail Sheet'!$G82</f>
        <v>0</v>
      </c>
      <c r="E75" s="127">
        <f>'Detail Sheet'!I82</f>
        <v>0</v>
      </c>
      <c r="F75" s="127">
        <f>'Detail Sheet'!J82</f>
        <v>0</v>
      </c>
      <c r="G75" s="127" t="str">
        <f>'Detail Sheet'!K82</f>
        <v/>
      </c>
      <c r="H75" s="128">
        <f>'Detail Sheet'!AU82</f>
        <v>0</v>
      </c>
      <c r="I75" s="129" t="str">
        <f>'Detail Sheet'!AV82</f>
        <v/>
      </c>
      <c r="J75" s="127" t="str">
        <f>'Detail Sheet'!AW82</f>
        <v/>
      </c>
      <c r="K75" s="128">
        <f>'Detail Sheet'!AZ82</f>
        <v>0</v>
      </c>
      <c r="L75" s="127">
        <f>'Detail Sheet'!BI82</f>
        <v>0</v>
      </c>
      <c r="M75" s="127" t="str">
        <f>'Detail Sheet'!BP82</f>
        <v/>
      </c>
      <c r="N75" s="130">
        <f>'Detail Sheet'!BQ82</f>
        <v>0</v>
      </c>
    </row>
    <row r="76" spans="1:14" x14ac:dyDescent="0.25">
      <c r="A76" s="126">
        <f>'Detail Sheet'!C83</f>
        <v>0</v>
      </c>
      <c r="B76" s="127">
        <f>'Detail Sheet'!D83</f>
        <v>0</v>
      </c>
      <c r="C76" s="127">
        <f>'Detail Sheet'!E83</f>
        <v>0</v>
      </c>
      <c r="D76" s="127">
        <f>'Detail Sheet'!$G83</f>
        <v>0</v>
      </c>
      <c r="E76" s="127">
        <f>'Detail Sheet'!I83</f>
        <v>0</v>
      </c>
      <c r="F76" s="127">
        <f>'Detail Sheet'!J83</f>
        <v>0</v>
      </c>
      <c r="G76" s="127" t="str">
        <f>'Detail Sheet'!K83</f>
        <v/>
      </c>
      <c r="H76" s="128">
        <f>'Detail Sheet'!AU83</f>
        <v>0</v>
      </c>
      <c r="I76" s="129" t="str">
        <f>'Detail Sheet'!AV83</f>
        <v/>
      </c>
      <c r="J76" s="127" t="str">
        <f>'Detail Sheet'!AW83</f>
        <v/>
      </c>
      <c r="K76" s="128">
        <f>'Detail Sheet'!AZ83</f>
        <v>0</v>
      </c>
      <c r="L76" s="127">
        <f>'Detail Sheet'!BI83</f>
        <v>0</v>
      </c>
      <c r="M76" s="127" t="str">
        <f>'Detail Sheet'!BP83</f>
        <v/>
      </c>
      <c r="N76" s="130">
        <f>'Detail Sheet'!BQ83</f>
        <v>0</v>
      </c>
    </row>
    <row r="77" spans="1:14" x14ac:dyDescent="0.25">
      <c r="A77" s="126">
        <f>'Detail Sheet'!C84</f>
        <v>0</v>
      </c>
      <c r="B77" s="127">
        <f>'Detail Sheet'!D84</f>
        <v>0</v>
      </c>
      <c r="C77" s="127">
        <f>'Detail Sheet'!E84</f>
        <v>0</v>
      </c>
      <c r="D77" s="127">
        <f>'Detail Sheet'!$G84</f>
        <v>0</v>
      </c>
      <c r="E77" s="127">
        <f>'Detail Sheet'!I84</f>
        <v>0</v>
      </c>
      <c r="F77" s="127">
        <f>'Detail Sheet'!J84</f>
        <v>0</v>
      </c>
      <c r="G77" s="127" t="str">
        <f>'Detail Sheet'!K84</f>
        <v/>
      </c>
      <c r="H77" s="128">
        <f>'Detail Sheet'!AU84</f>
        <v>0</v>
      </c>
      <c r="I77" s="129" t="str">
        <f>'Detail Sheet'!AV84</f>
        <v/>
      </c>
      <c r="J77" s="127" t="str">
        <f>'Detail Sheet'!AW84</f>
        <v/>
      </c>
      <c r="K77" s="128">
        <f>'Detail Sheet'!AZ84</f>
        <v>0</v>
      </c>
      <c r="L77" s="127">
        <f>'Detail Sheet'!BI84</f>
        <v>0</v>
      </c>
      <c r="M77" s="127" t="str">
        <f>'Detail Sheet'!BP84</f>
        <v/>
      </c>
      <c r="N77" s="130">
        <f>'Detail Sheet'!BQ84</f>
        <v>0</v>
      </c>
    </row>
    <row r="78" spans="1:14" x14ac:dyDescent="0.25">
      <c r="A78" s="126">
        <f>'Detail Sheet'!C85</f>
        <v>0</v>
      </c>
      <c r="B78" s="127">
        <f>'Detail Sheet'!D85</f>
        <v>0</v>
      </c>
      <c r="C78" s="127">
        <f>'Detail Sheet'!E85</f>
        <v>0</v>
      </c>
      <c r="D78" s="127">
        <f>'Detail Sheet'!$G85</f>
        <v>0</v>
      </c>
      <c r="E78" s="127">
        <f>'Detail Sheet'!I85</f>
        <v>0</v>
      </c>
      <c r="F78" s="127">
        <f>'Detail Sheet'!J85</f>
        <v>0</v>
      </c>
      <c r="G78" s="127" t="str">
        <f>'Detail Sheet'!K85</f>
        <v/>
      </c>
      <c r="H78" s="128">
        <f>'Detail Sheet'!AU85</f>
        <v>0</v>
      </c>
      <c r="I78" s="129" t="str">
        <f>'Detail Sheet'!AV85</f>
        <v/>
      </c>
      <c r="J78" s="127" t="str">
        <f>'Detail Sheet'!AW85</f>
        <v/>
      </c>
      <c r="K78" s="128">
        <f>'Detail Sheet'!AZ85</f>
        <v>0</v>
      </c>
      <c r="L78" s="127">
        <f>'Detail Sheet'!BI85</f>
        <v>0</v>
      </c>
      <c r="M78" s="127" t="str">
        <f>'Detail Sheet'!BP85</f>
        <v/>
      </c>
      <c r="N78" s="130">
        <f>'Detail Sheet'!BQ85</f>
        <v>0</v>
      </c>
    </row>
    <row r="79" spans="1:14" x14ac:dyDescent="0.25">
      <c r="A79" s="126">
        <f>'Detail Sheet'!C86</f>
        <v>0</v>
      </c>
      <c r="B79" s="127">
        <f>'Detail Sheet'!D86</f>
        <v>0</v>
      </c>
      <c r="C79" s="127">
        <f>'Detail Sheet'!E86</f>
        <v>0</v>
      </c>
      <c r="D79" s="127">
        <f>'Detail Sheet'!$G86</f>
        <v>0</v>
      </c>
      <c r="E79" s="127">
        <f>'Detail Sheet'!I86</f>
        <v>0</v>
      </c>
      <c r="F79" s="127">
        <f>'Detail Sheet'!J86</f>
        <v>0</v>
      </c>
      <c r="G79" s="127" t="str">
        <f>'Detail Sheet'!K86</f>
        <v/>
      </c>
      <c r="H79" s="128">
        <f>'Detail Sheet'!AU86</f>
        <v>0</v>
      </c>
      <c r="I79" s="129" t="str">
        <f>'Detail Sheet'!AV86</f>
        <v/>
      </c>
      <c r="J79" s="127" t="str">
        <f>'Detail Sheet'!AW86</f>
        <v/>
      </c>
      <c r="K79" s="128">
        <f>'Detail Sheet'!AZ86</f>
        <v>0</v>
      </c>
      <c r="L79" s="127">
        <f>'Detail Sheet'!BI86</f>
        <v>0</v>
      </c>
      <c r="M79" s="127" t="str">
        <f>'Detail Sheet'!BP86</f>
        <v/>
      </c>
      <c r="N79" s="130">
        <f>'Detail Sheet'!BQ86</f>
        <v>0</v>
      </c>
    </row>
    <row r="80" spans="1:14" x14ac:dyDescent="0.25">
      <c r="A80" s="126">
        <f>'Detail Sheet'!C87</f>
        <v>0</v>
      </c>
      <c r="B80" s="127">
        <f>'Detail Sheet'!D87</f>
        <v>0</v>
      </c>
      <c r="C80" s="127">
        <f>'Detail Sheet'!E87</f>
        <v>0</v>
      </c>
      <c r="D80" s="127">
        <f>'Detail Sheet'!$G87</f>
        <v>0</v>
      </c>
      <c r="E80" s="127">
        <f>'Detail Sheet'!I87</f>
        <v>0</v>
      </c>
      <c r="F80" s="127">
        <f>'Detail Sheet'!J87</f>
        <v>0</v>
      </c>
      <c r="G80" s="127" t="str">
        <f>'Detail Sheet'!K87</f>
        <v/>
      </c>
      <c r="H80" s="128">
        <f>'Detail Sheet'!AU87</f>
        <v>0</v>
      </c>
      <c r="I80" s="129" t="str">
        <f>'Detail Sheet'!AV87</f>
        <v/>
      </c>
      <c r="J80" s="127" t="str">
        <f>'Detail Sheet'!AW87</f>
        <v/>
      </c>
      <c r="K80" s="128">
        <f>'Detail Sheet'!AZ87</f>
        <v>0</v>
      </c>
      <c r="L80" s="127">
        <f>'Detail Sheet'!BI87</f>
        <v>0</v>
      </c>
      <c r="M80" s="127" t="str">
        <f>'Detail Sheet'!BP87</f>
        <v/>
      </c>
      <c r="N80" s="130">
        <f>'Detail Sheet'!BQ87</f>
        <v>0</v>
      </c>
    </row>
    <row r="81" spans="1:14" x14ac:dyDescent="0.25">
      <c r="A81" s="126">
        <f>'Detail Sheet'!C88</f>
        <v>0</v>
      </c>
      <c r="B81" s="127">
        <f>'Detail Sheet'!D88</f>
        <v>0</v>
      </c>
      <c r="C81" s="127">
        <f>'Detail Sheet'!E88</f>
        <v>0</v>
      </c>
      <c r="D81" s="127">
        <f>'Detail Sheet'!$G88</f>
        <v>0</v>
      </c>
      <c r="E81" s="127">
        <f>'Detail Sheet'!I88</f>
        <v>0</v>
      </c>
      <c r="F81" s="127">
        <f>'Detail Sheet'!J88</f>
        <v>0</v>
      </c>
      <c r="G81" s="127" t="str">
        <f>'Detail Sheet'!K88</f>
        <v/>
      </c>
      <c r="H81" s="128">
        <f>'Detail Sheet'!AU88</f>
        <v>0</v>
      </c>
      <c r="I81" s="129" t="str">
        <f>'Detail Sheet'!AV88</f>
        <v/>
      </c>
      <c r="J81" s="127" t="str">
        <f>'Detail Sheet'!AW88</f>
        <v/>
      </c>
      <c r="K81" s="128">
        <f>'Detail Sheet'!AZ88</f>
        <v>0</v>
      </c>
      <c r="L81" s="127">
        <f>'Detail Sheet'!BI88</f>
        <v>0</v>
      </c>
      <c r="M81" s="127" t="str">
        <f>'Detail Sheet'!BP88</f>
        <v/>
      </c>
      <c r="N81" s="130">
        <f>'Detail Sheet'!BQ88</f>
        <v>0</v>
      </c>
    </row>
    <row r="82" spans="1:14" x14ac:dyDescent="0.25">
      <c r="A82" s="126">
        <f>'Detail Sheet'!C89</f>
        <v>0</v>
      </c>
      <c r="B82" s="127">
        <f>'Detail Sheet'!D89</f>
        <v>0</v>
      </c>
      <c r="C82" s="127">
        <f>'Detail Sheet'!E89</f>
        <v>0</v>
      </c>
      <c r="D82" s="127">
        <f>'Detail Sheet'!$G89</f>
        <v>0</v>
      </c>
      <c r="E82" s="127">
        <f>'Detail Sheet'!I89</f>
        <v>0</v>
      </c>
      <c r="F82" s="127">
        <f>'Detail Sheet'!J89</f>
        <v>0</v>
      </c>
      <c r="G82" s="127" t="str">
        <f>'Detail Sheet'!K89</f>
        <v/>
      </c>
      <c r="H82" s="128">
        <f>'Detail Sheet'!AU89</f>
        <v>0</v>
      </c>
      <c r="I82" s="129" t="str">
        <f>'Detail Sheet'!AV89</f>
        <v/>
      </c>
      <c r="J82" s="127" t="str">
        <f>'Detail Sheet'!AW89</f>
        <v/>
      </c>
      <c r="K82" s="128">
        <f>'Detail Sheet'!AZ89</f>
        <v>0</v>
      </c>
      <c r="L82" s="127">
        <f>'Detail Sheet'!BI89</f>
        <v>0</v>
      </c>
      <c r="M82" s="127" t="str">
        <f>'Detail Sheet'!BP89</f>
        <v/>
      </c>
      <c r="N82" s="130">
        <f>'Detail Sheet'!BQ89</f>
        <v>0</v>
      </c>
    </row>
    <row r="83" spans="1:14" x14ac:dyDescent="0.25">
      <c r="A83" s="126">
        <f>'Detail Sheet'!C90</f>
        <v>0</v>
      </c>
      <c r="B83" s="127">
        <f>'Detail Sheet'!D90</f>
        <v>0</v>
      </c>
      <c r="C83" s="127">
        <f>'Detail Sheet'!E90</f>
        <v>0</v>
      </c>
      <c r="D83" s="127">
        <f>'Detail Sheet'!$G90</f>
        <v>0</v>
      </c>
      <c r="E83" s="127">
        <f>'Detail Sheet'!I90</f>
        <v>0</v>
      </c>
      <c r="F83" s="127">
        <f>'Detail Sheet'!J90</f>
        <v>0</v>
      </c>
      <c r="G83" s="127" t="str">
        <f>'Detail Sheet'!K90</f>
        <v/>
      </c>
      <c r="H83" s="128">
        <f>'Detail Sheet'!AU90</f>
        <v>0</v>
      </c>
      <c r="I83" s="129" t="str">
        <f>'Detail Sheet'!AV90</f>
        <v/>
      </c>
      <c r="J83" s="127" t="str">
        <f>'Detail Sheet'!AW90</f>
        <v/>
      </c>
      <c r="K83" s="128">
        <f>'Detail Sheet'!AZ90</f>
        <v>0</v>
      </c>
      <c r="L83" s="127">
        <f>'Detail Sheet'!BI90</f>
        <v>0</v>
      </c>
      <c r="M83" s="127" t="str">
        <f>'Detail Sheet'!BP90</f>
        <v/>
      </c>
      <c r="N83" s="130">
        <f>'Detail Sheet'!BQ90</f>
        <v>0</v>
      </c>
    </row>
    <row r="84" spans="1:14" x14ac:dyDescent="0.25">
      <c r="A84" s="126">
        <f>'Detail Sheet'!C91</f>
        <v>0</v>
      </c>
      <c r="B84" s="127">
        <f>'Detail Sheet'!D91</f>
        <v>0</v>
      </c>
      <c r="C84" s="127">
        <f>'Detail Sheet'!E91</f>
        <v>0</v>
      </c>
      <c r="D84" s="127">
        <f>'Detail Sheet'!$G91</f>
        <v>0</v>
      </c>
      <c r="E84" s="127">
        <f>'Detail Sheet'!I91</f>
        <v>0</v>
      </c>
      <c r="F84" s="127">
        <f>'Detail Sheet'!J91</f>
        <v>0</v>
      </c>
      <c r="G84" s="127" t="str">
        <f>'Detail Sheet'!K91</f>
        <v/>
      </c>
      <c r="H84" s="128">
        <f>'Detail Sheet'!AU91</f>
        <v>0</v>
      </c>
      <c r="I84" s="129" t="str">
        <f>'Detail Sheet'!AV91</f>
        <v/>
      </c>
      <c r="J84" s="127" t="str">
        <f>'Detail Sheet'!AW91</f>
        <v/>
      </c>
      <c r="K84" s="128">
        <f>'Detail Sheet'!AZ91</f>
        <v>0</v>
      </c>
      <c r="L84" s="127">
        <f>'Detail Sheet'!BI91</f>
        <v>0</v>
      </c>
      <c r="M84" s="127" t="str">
        <f>'Detail Sheet'!BP91</f>
        <v/>
      </c>
      <c r="N84" s="130">
        <f>'Detail Sheet'!BQ91</f>
        <v>0</v>
      </c>
    </row>
    <row r="85" spans="1:14" x14ac:dyDescent="0.25">
      <c r="A85" s="126">
        <f>'Detail Sheet'!C92</f>
        <v>0</v>
      </c>
      <c r="B85" s="127">
        <f>'Detail Sheet'!D92</f>
        <v>0</v>
      </c>
      <c r="C85" s="127">
        <f>'Detail Sheet'!E92</f>
        <v>0</v>
      </c>
      <c r="D85" s="127">
        <f>'Detail Sheet'!$G92</f>
        <v>0</v>
      </c>
      <c r="E85" s="127">
        <f>'Detail Sheet'!I92</f>
        <v>0</v>
      </c>
      <c r="F85" s="127">
        <f>'Detail Sheet'!J92</f>
        <v>0</v>
      </c>
      <c r="G85" s="127" t="str">
        <f>'Detail Sheet'!K92</f>
        <v/>
      </c>
      <c r="H85" s="128">
        <f>'Detail Sheet'!AU92</f>
        <v>0</v>
      </c>
      <c r="I85" s="129" t="str">
        <f>'Detail Sheet'!AV92</f>
        <v/>
      </c>
      <c r="J85" s="127" t="str">
        <f>'Detail Sheet'!AW92</f>
        <v/>
      </c>
      <c r="K85" s="128">
        <f>'Detail Sheet'!AZ92</f>
        <v>0</v>
      </c>
      <c r="L85" s="127">
        <f>'Detail Sheet'!BI92</f>
        <v>0</v>
      </c>
      <c r="M85" s="127" t="str">
        <f>'Detail Sheet'!BP92</f>
        <v/>
      </c>
      <c r="N85" s="130">
        <f>'Detail Sheet'!BQ92</f>
        <v>0</v>
      </c>
    </row>
    <row r="86" spans="1:14" x14ac:dyDescent="0.25">
      <c r="A86" s="126">
        <f>'Detail Sheet'!C93</f>
        <v>0</v>
      </c>
      <c r="B86" s="127">
        <f>'Detail Sheet'!D93</f>
        <v>0</v>
      </c>
      <c r="C86" s="127">
        <f>'Detail Sheet'!E93</f>
        <v>0</v>
      </c>
      <c r="D86" s="127">
        <f>'Detail Sheet'!$G93</f>
        <v>0</v>
      </c>
      <c r="E86" s="127">
        <f>'Detail Sheet'!I93</f>
        <v>0</v>
      </c>
      <c r="F86" s="127">
        <f>'Detail Sheet'!J93</f>
        <v>0</v>
      </c>
      <c r="G86" s="127" t="str">
        <f>'Detail Sheet'!K93</f>
        <v/>
      </c>
      <c r="H86" s="128">
        <f>'Detail Sheet'!AU93</f>
        <v>0</v>
      </c>
      <c r="I86" s="129" t="str">
        <f>'Detail Sheet'!AV93</f>
        <v/>
      </c>
      <c r="J86" s="127" t="str">
        <f>'Detail Sheet'!AW93</f>
        <v/>
      </c>
      <c r="K86" s="128">
        <f>'Detail Sheet'!AZ93</f>
        <v>0</v>
      </c>
      <c r="L86" s="127">
        <f>'Detail Sheet'!BI93</f>
        <v>0</v>
      </c>
      <c r="M86" s="127" t="str">
        <f>'Detail Sheet'!BP93</f>
        <v/>
      </c>
      <c r="N86" s="130">
        <f>'Detail Sheet'!BQ93</f>
        <v>0</v>
      </c>
    </row>
    <row r="87" spans="1:14" x14ac:dyDescent="0.25">
      <c r="A87" s="126">
        <f>'Detail Sheet'!C94</f>
        <v>0</v>
      </c>
      <c r="B87" s="127">
        <f>'Detail Sheet'!D94</f>
        <v>0</v>
      </c>
      <c r="C87" s="127">
        <f>'Detail Sheet'!E94</f>
        <v>0</v>
      </c>
      <c r="D87" s="127">
        <f>'Detail Sheet'!$G94</f>
        <v>0</v>
      </c>
      <c r="E87" s="127">
        <f>'Detail Sheet'!I94</f>
        <v>0</v>
      </c>
      <c r="F87" s="127">
        <f>'Detail Sheet'!J94</f>
        <v>0</v>
      </c>
      <c r="G87" s="127" t="str">
        <f>'Detail Sheet'!K94</f>
        <v/>
      </c>
      <c r="H87" s="128">
        <f>'Detail Sheet'!AU94</f>
        <v>0</v>
      </c>
      <c r="I87" s="129" t="str">
        <f>'Detail Sheet'!AV94</f>
        <v/>
      </c>
      <c r="J87" s="127" t="str">
        <f>'Detail Sheet'!AW94</f>
        <v/>
      </c>
      <c r="K87" s="128">
        <f>'Detail Sheet'!AZ94</f>
        <v>0</v>
      </c>
      <c r="L87" s="127">
        <f>'Detail Sheet'!BI94</f>
        <v>0</v>
      </c>
      <c r="M87" s="127" t="str">
        <f>'Detail Sheet'!BP94</f>
        <v/>
      </c>
      <c r="N87" s="130">
        <f>'Detail Sheet'!BQ94</f>
        <v>0</v>
      </c>
    </row>
    <row r="88" spans="1:14" x14ac:dyDescent="0.25">
      <c r="A88" s="126">
        <f>'Detail Sheet'!C95</f>
        <v>0</v>
      </c>
      <c r="B88" s="127">
        <f>'Detail Sheet'!D95</f>
        <v>0</v>
      </c>
      <c r="C88" s="127">
        <f>'Detail Sheet'!E95</f>
        <v>0</v>
      </c>
      <c r="D88" s="127">
        <f>'Detail Sheet'!$G95</f>
        <v>0</v>
      </c>
      <c r="E88" s="127">
        <f>'Detail Sheet'!I95</f>
        <v>0</v>
      </c>
      <c r="F88" s="127">
        <f>'Detail Sheet'!J95</f>
        <v>0</v>
      </c>
      <c r="G88" s="127" t="str">
        <f>'Detail Sheet'!K95</f>
        <v/>
      </c>
      <c r="H88" s="128">
        <f>'Detail Sheet'!AU95</f>
        <v>0</v>
      </c>
      <c r="I88" s="129" t="str">
        <f>'Detail Sheet'!AV95</f>
        <v/>
      </c>
      <c r="J88" s="127" t="str">
        <f>'Detail Sheet'!AW95</f>
        <v/>
      </c>
      <c r="K88" s="128">
        <f>'Detail Sheet'!AZ95</f>
        <v>0</v>
      </c>
      <c r="L88" s="127">
        <f>'Detail Sheet'!BI95</f>
        <v>0</v>
      </c>
      <c r="M88" s="127" t="str">
        <f>'Detail Sheet'!BP95</f>
        <v/>
      </c>
      <c r="N88" s="130">
        <f>'Detail Sheet'!BQ95</f>
        <v>0</v>
      </c>
    </row>
    <row r="89" spans="1:14" x14ac:dyDescent="0.25">
      <c r="A89" s="141">
        <f>'Detail Sheet'!C96</f>
        <v>0</v>
      </c>
      <c r="B89" s="142">
        <f>'Detail Sheet'!D96</f>
        <v>0</v>
      </c>
      <c r="C89" s="142">
        <f>'Detail Sheet'!E96</f>
        <v>0</v>
      </c>
      <c r="D89" s="127">
        <f>'Detail Sheet'!$G96</f>
        <v>0</v>
      </c>
      <c r="E89" s="142">
        <f>'Detail Sheet'!I96</f>
        <v>0</v>
      </c>
      <c r="F89" s="142">
        <f>'Detail Sheet'!J96</f>
        <v>0</v>
      </c>
      <c r="G89" s="142" t="str">
        <f>'Detail Sheet'!K96</f>
        <v/>
      </c>
      <c r="H89" s="143">
        <f>'Detail Sheet'!AU96</f>
        <v>0</v>
      </c>
      <c r="I89" s="144" t="str">
        <f>'Detail Sheet'!AV96</f>
        <v/>
      </c>
      <c r="J89" s="142" t="str">
        <f>'Detail Sheet'!AW96</f>
        <v/>
      </c>
      <c r="K89" s="128">
        <f>'Detail Sheet'!AZ96</f>
        <v>0</v>
      </c>
      <c r="L89" s="142">
        <f>'Detail Sheet'!BI96</f>
        <v>0</v>
      </c>
      <c r="M89" s="142" t="str">
        <f>'Detail Sheet'!BP96</f>
        <v/>
      </c>
      <c r="N89" s="145">
        <f>'Detail Sheet'!BQ96</f>
        <v>0</v>
      </c>
    </row>
    <row r="90" spans="1:14" x14ac:dyDescent="0.25">
      <c r="A90" s="146"/>
      <c r="B90" s="146"/>
      <c r="C90" s="146"/>
      <c r="D90" s="146"/>
      <c r="E90" s="146"/>
      <c r="F90" s="146"/>
      <c r="G90" s="146"/>
      <c r="H90" s="147"/>
      <c r="I90" s="148"/>
      <c r="J90" s="146"/>
      <c r="K90" s="146"/>
      <c r="L90" s="146"/>
      <c r="M90" s="146"/>
      <c r="N90" s="146"/>
    </row>
    <row r="91" spans="1:14" x14ac:dyDescent="0.25">
      <c r="A91" s="146"/>
      <c r="B91" s="146"/>
      <c r="C91" s="146"/>
      <c r="D91" s="146"/>
      <c r="E91" s="146"/>
      <c r="F91" s="146"/>
      <c r="G91" s="146"/>
      <c r="H91" s="147"/>
      <c r="I91" s="148"/>
      <c r="J91" s="146"/>
      <c r="K91" s="146"/>
      <c r="L91" s="146"/>
      <c r="M91" s="146"/>
      <c r="N91" s="146"/>
    </row>
    <row r="92" spans="1:14" x14ac:dyDescent="0.25">
      <c r="A92" s="146"/>
      <c r="B92" s="146"/>
      <c r="C92" s="146"/>
      <c r="D92" s="146"/>
      <c r="E92" s="146"/>
      <c r="F92" s="146"/>
      <c r="G92" s="146"/>
      <c r="H92" s="147"/>
      <c r="I92" s="148"/>
      <c r="J92" s="146"/>
      <c r="K92" s="146"/>
      <c r="L92" s="146"/>
      <c r="M92" s="146"/>
      <c r="N92" s="146"/>
    </row>
    <row r="93" spans="1:14" x14ac:dyDescent="0.25">
      <c r="A93" s="146"/>
      <c r="B93" s="146"/>
      <c r="C93" s="146"/>
      <c r="D93" s="146"/>
      <c r="E93" s="146"/>
      <c r="F93" s="146"/>
      <c r="G93" s="146"/>
      <c r="H93" s="147"/>
      <c r="I93" s="148"/>
      <c r="J93" s="146"/>
      <c r="K93" s="146"/>
      <c r="L93" s="146"/>
      <c r="M93" s="146"/>
      <c r="N93" s="146"/>
    </row>
    <row r="94" spans="1:14" x14ac:dyDescent="0.25">
      <c r="A94" s="146"/>
      <c r="B94" s="146"/>
      <c r="C94" s="146"/>
      <c r="D94" s="146"/>
      <c r="E94" s="146"/>
      <c r="F94" s="146"/>
      <c r="G94" s="146"/>
      <c r="H94" s="147"/>
      <c r="I94" s="148"/>
      <c r="J94" s="146"/>
      <c r="K94" s="146"/>
      <c r="L94" s="146"/>
      <c r="M94" s="146"/>
      <c r="N94" s="146"/>
    </row>
  </sheetData>
  <sheetProtection password="CCBE" sheet="1" objects="1" scenarios="1"/>
  <autoFilter ref="A4:N4">
    <sortState ref="A5:N89">
      <sortCondition ref="I4"/>
    </sortState>
  </autoFilter>
  <pageMargins left="0.7" right="0.7" top="0.75" bottom="0.75" header="0.3" footer="0.3"/>
  <pageSetup paperSize="17" scale="7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  <pageSetUpPr fitToPage="1"/>
  </sheetPr>
  <dimension ref="A1:XDN281"/>
  <sheetViews>
    <sheetView showGridLines="0" tabSelected="1" zoomScale="80" zoomScaleNormal="80" workbookViewId="0">
      <pane ySplit="10" topLeftCell="A11" activePane="bottomLeft" state="frozen"/>
      <selection activeCell="D1" sqref="D1"/>
      <selection pane="bottomLeft" activeCell="B12" sqref="B12"/>
    </sheetView>
  </sheetViews>
  <sheetFormatPr defaultRowHeight="15" x14ac:dyDescent="0.25"/>
  <cols>
    <col min="1" max="1" width="8.140625" customWidth="1"/>
    <col min="2" max="2" width="29.7109375" customWidth="1"/>
    <col min="3" max="3" width="49.5703125" customWidth="1"/>
    <col min="4" max="4" width="22.85546875" customWidth="1"/>
    <col min="5" max="5" width="40.85546875" customWidth="1"/>
    <col min="6" max="6" width="14" customWidth="1"/>
    <col min="7" max="7" width="15" style="2" customWidth="1"/>
    <col min="8" max="8" width="10.7109375" customWidth="1"/>
    <col min="9" max="10" width="12" style="2" customWidth="1"/>
    <col min="11" max="35" width="15.7109375" customWidth="1"/>
    <col min="36" max="36" width="20.140625" customWidth="1"/>
    <col min="37" max="46" width="10.5703125" style="1" customWidth="1"/>
    <col min="47" max="47" width="14.5703125" customWidth="1"/>
    <col min="48" max="48" width="11" customWidth="1"/>
    <col min="49" max="50" width="11.5703125" customWidth="1"/>
    <col min="51" max="52" width="11" customWidth="1"/>
    <col min="53" max="53" width="36.140625" customWidth="1"/>
    <col min="54" max="54" width="14.85546875" customWidth="1"/>
    <col min="55" max="59" width="12.85546875" customWidth="1"/>
    <col min="60" max="60" width="21.7109375" style="255" customWidth="1"/>
    <col min="61" max="61" width="52.5703125" customWidth="1"/>
    <col min="62" max="62" width="10.85546875" customWidth="1"/>
    <col min="63" max="63" width="10.5703125" customWidth="1"/>
    <col min="64" max="64" width="9.140625" customWidth="1"/>
    <col min="65" max="65" width="13.7109375" customWidth="1"/>
    <col min="66" max="66" width="10" customWidth="1"/>
    <col min="67" max="67" width="11.42578125" customWidth="1"/>
    <col min="68" max="68" width="12.85546875" customWidth="1"/>
    <col min="69" max="69" width="52.28515625" customWidth="1"/>
    <col min="70" max="70" width="12.85546875" customWidth="1"/>
    <col min="71" max="90" width="9.140625" customWidth="1"/>
  </cols>
  <sheetData>
    <row r="1" spans="1:16342" ht="18.75" x14ac:dyDescent="0.25">
      <c r="A1" s="6" t="s">
        <v>37</v>
      </c>
      <c r="B1" s="6"/>
      <c r="D1" s="6"/>
      <c r="E1" s="6"/>
      <c r="F1" s="6"/>
      <c r="G1" s="222"/>
      <c r="H1" s="6"/>
      <c r="I1" s="222"/>
      <c r="J1" s="22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8"/>
      <c r="AL1" s="8"/>
      <c r="AM1" s="8"/>
      <c r="AN1" s="8"/>
      <c r="AO1" s="8"/>
      <c r="AP1" s="8"/>
      <c r="AQ1" s="8"/>
      <c r="AR1" s="8"/>
      <c r="AS1" s="8"/>
      <c r="AT1" s="8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222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</row>
    <row r="2" spans="1:16342" ht="19.5" thickBot="1" x14ac:dyDescent="0.3">
      <c r="A2" s="7" t="s">
        <v>95</v>
      </c>
      <c r="B2" s="7"/>
      <c r="D2" s="7"/>
      <c r="E2" s="7"/>
      <c r="F2" s="7"/>
      <c r="G2" s="223"/>
      <c r="H2" s="7"/>
      <c r="I2" s="223"/>
      <c r="J2" s="223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9"/>
      <c r="AL2" s="9"/>
      <c r="AM2" s="9"/>
      <c r="AN2" s="9"/>
      <c r="AO2" s="9"/>
      <c r="AP2" s="9"/>
      <c r="AQ2" s="9"/>
      <c r="AR2" s="9"/>
      <c r="AS2" s="9"/>
      <c r="AT2" s="9"/>
      <c r="AU2" s="7"/>
      <c r="AV2" s="7"/>
      <c r="AZ2" s="7"/>
      <c r="BA2" s="7"/>
      <c r="BB2" s="7"/>
      <c r="BC2" s="7"/>
      <c r="BD2" s="7"/>
      <c r="BE2" s="7"/>
      <c r="BF2" s="7"/>
      <c r="BG2" s="7"/>
      <c r="BH2" s="223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</row>
    <row r="3" spans="1:16342" ht="15.75" thickBot="1" x14ac:dyDescent="0.3">
      <c r="A3" s="27" t="s">
        <v>289</v>
      </c>
      <c r="B3" s="27"/>
      <c r="AU3" s="1"/>
      <c r="BB3" s="203" t="s">
        <v>98</v>
      </c>
      <c r="BC3" s="120">
        <v>2016</v>
      </c>
    </row>
    <row r="4" spans="1:16342" ht="31.5" customHeight="1" x14ac:dyDescent="0.25">
      <c r="A4" s="385" t="s">
        <v>33</v>
      </c>
      <c r="B4" s="386"/>
      <c r="C4" s="386"/>
      <c r="D4" s="386"/>
      <c r="E4" s="386"/>
      <c r="F4" s="386"/>
      <c r="G4" s="386"/>
      <c r="H4" s="387"/>
      <c r="I4" s="385" t="s">
        <v>41</v>
      </c>
      <c r="J4" s="386"/>
      <c r="K4" s="386"/>
      <c r="L4" s="394" t="s">
        <v>128</v>
      </c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  <c r="AK4" s="366" t="s">
        <v>269</v>
      </c>
      <c r="AL4" s="367"/>
      <c r="AM4" s="367"/>
      <c r="AN4" s="367"/>
      <c r="AO4" s="367"/>
      <c r="AP4" s="367"/>
      <c r="AQ4" s="367"/>
      <c r="AR4" s="367"/>
      <c r="AS4" s="367"/>
      <c r="AT4" s="367"/>
      <c r="AU4" s="368"/>
      <c r="AV4" s="378" t="s">
        <v>34</v>
      </c>
      <c r="AW4" s="379"/>
      <c r="AX4" s="379"/>
      <c r="AY4" s="380"/>
      <c r="AZ4" s="375" t="s">
        <v>281</v>
      </c>
      <c r="BA4" s="376"/>
      <c r="BB4" s="376"/>
      <c r="BC4" s="376"/>
      <c r="BD4" s="376"/>
      <c r="BE4" s="376"/>
      <c r="BF4" s="376"/>
      <c r="BG4" s="376"/>
      <c r="BH4" s="377"/>
      <c r="BI4" s="361" t="s">
        <v>99</v>
      </c>
      <c r="BJ4" s="362"/>
      <c r="BK4" s="362"/>
      <c r="BL4" s="362"/>
      <c r="BM4" s="362"/>
      <c r="BN4" s="362"/>
      <c r="BO4" s="362"/>
      <c r="BP4" s="362"/>
      <c r="BQ4" s="362"/>
      <c r="BR4" s="363"/>
    </row>
    <row r="5" spans="1:16342" s="2" customFormat="1" ht="43.5" customHeight="1" x14ac:dyDescent="0.25">
      <c r="A5" s="271" t="s">
        <v>113</v>
      </c>
      <c r="B5" s="272" t="s">
        <v>43</v>
      </c>
      <c r="C5" s="272" t="s">
        <v>114</v>
      </c>
      <c r="D5" s="272" t="s">
        <v>282</v>
      </c>
      <c r="E5" s="272" t="s">
        <v>280</v>
      </c>
      <c r="F5" s="272" t="s">
        <v>9</v>
      </c>
      <c r="G5" s="273" t="s">
        <v>88</v>
      </c>
      <c r="H5" s="274" t="s">
        <v>115</v>
      </c>
      <c r="I5" s="397" t="s">
        <v>39</v>
      </c>
      <c r="J5" s="399" t="s">
        <v>290</v>
      </c>
      <c r="K5" s="402" t="s">
        <v>299</v>
      </c>
      <c r="L5" s="390" t="s">
        <v>0</v>
      </c>
      <c r="M5" s="365"/>
      <c r="N5" s="365"/>
      <c r="O5" s="365"/>
      <c r="P5" s="365"/>
      <c r="Q5" s="365"/>
      <c r="R5" s="365"/>
      <c r="S5" s="365"/>
      <c r="T5" s="391"/>
      <c r="U5" s="364" t="s">
        <v>1</v>
      </c>
      <c r="V5" s="365"/>
      <c r="W5" s="365"/>
      <c r="X5" s="391"/>
      <c r="Y5" s="392" t="s">
        <v>78</v>
      </c>
      <c r="Z5" s="364" t="s">
        <v>293</v>
      </c>
      <c r="AA5" s="365"/>
      <c r="AB5" s="392" t="s">
        <v>292</v>
      </c>
      <c r="AC5" s="392" t="s">
        <v>25</v>
      </c>
      <c r="AD5" s="392" t="s">
        <v>36</v>
      </c>
      <c r="AE5" s="388" t="s">
        <v>86</v>
      </c>
      <c r="AF5" s="369" t="s">
        <v>74</v>
      </c>
      <c r="AG5" s="369" t="s">
        <v>93</v>
      </c>
      <c r="AH5" s="369" t="s">
        <v>26</v>
      </c>
      <c r="AI5" s="369" t="s">
        <v>27</v>
      </c>
      <c r="AJ5" s="400" t="s">
        <v>75</v>
      </c>
      <c r="AK5" s="275" t="s">
        <v>19</v>
      </c>
      <c r="AL5" s="276" t="s">
        <v>20</v>
      </c>
      <c r="AM5" s="276" t="s">
        <v>21</v>
      </c>
      <c r="AN5" s="276" t="s">
        <v>23</v>
      </c>
      <c r="AO5" s="276" t="s">
        <v>24</v>
      </c>
      <c r="AP5" s="276" t="s">
        <v>22</v>
      </c>
      <c r="AQ5" s="276" t="s">
        <v>2</v>
      </c>
      <c r="AR5" s="276" t="s">
        <v>11</v>
      </c>
      <c r="AS5" s="276" t="s">
        <v>25</v>
      </c>
      <c r="AT5" s="276" t="s">
        <v>10</v>
      </c>
      <c r="AU5" s="277" t="s">
        <v>131</v>
      </c>
      <c r="AV5" s="278" t="s">
        <v>90</v>
      </c>
      <c r="AW5" s="278" t="s">
        <v>132</v>
      </c>
      <c r="AX5" s="279" t="s">
        <v>133</v>
      </c>
      <c r="AY5" s="280" t="s">
        <v>96</v>
      </c>
      <c r="AZ5" s="281" t="s">
        <v>97</v>
      </c>
      <c r="BA5" s="282" t="s">
        <v>8</v>
      </c>
      <c r="BB5" s="283">
        <f>BC3</f>
        <v>2016</v>
      </c>
      <c r="BC5" s="284">
        <f>BB5+1</f>
        <v>2017</v>
      </c>
      <c r="BD5" s="284">
        <f>BC5+1</f>
        <v>2018</v>
      </c>
      <c r="BE5" s="284">
        <f>BD5+1</f>
        <v>2019</v>
      </c>
      <c r="BF5" s="284">
        <f>BE5+1</f>
        <v>2020</v>
      </c>
      <c r="BG5" s="284">
        <f>BF5+1</f>
        <v>2021</v>
      </c>
      <c r="BH5" s="383" t="s">
        <v>283</v>
      </c>
      <c r="BI5" s="285" t="s">
        <v>101</v>
      </c>
      <c r="BJ5" s="286" t="s">
        <v>103</v>
      </c>
      <c r="BK5" s="286" t="s">
        <v>104</v>
      </c>
      <c r="BL5" s="286" t="s">
        <v>105</v>
      </c>
      <c r="BM5" s="286" t="s">
        <v>106</v>
      </c>
      <c r="BN5" s="286" t="s">
        <v>72</v>
      </c>
      <c r="BO5" s="286" t="s">
        <v>107</v>
      </c>
      <c r="BP5" s="287" t="s">
        <v>273</v>
      </c>
      <c r="BQ5" s="288" t="s">
        <v>100</v>
      </c>
      <c r="BR5" s="289" t="s">
        <v>41</v>
      </c>
      <c r="EB5" s="165"/>
      <c r="EG5" s="165"/>
    </row>
    <row r="6" spans="1:16342" s="2" customFormat="1" ht="25.5" customHeight="1" x14ac:dyDescent="0.25">
      <c r="A6" s="290"/>
      <c r="B6" s="291"/>
      <c r="C6" s="291"/>
      <c r="D6" s="291"/>
      <c r="E6" s="291"/>
      <c r="F6" s="291"/>
      <c r="G6" s="291"/>
      <c r="H6" s="292"/>
      <c r="I6" s="398"/>
      <c r="J6" s="398"/>
      <c r="K6" s="403"/>
      <c r="L6" s="293"/>
      <c r="M6" s="294"/>
      <c r="N6" s="294"/>
      <c r="O6" s="294"/>
      <c r="P6" s="294"/>
      <c r="Q6" s="294"/>
      <c r="R6" s="294"/>
      <c r="S6" s="294"/>
      <c r="T6" s="295"/>
      <c r="U6" s="296"/>
      <c r="V6" s="294"/>
      <c r="W6" s="294"/>
      <c r="X6" s="295"/>
      <c r="Y6" s="392"/>
      <c r="Z6" s="297"/>
      <c r="AA6" s="298"/>
      <c r="AB6" s="392"/>
      <c r="AC6" s="392"/>
      <c r="AD6" s="392"/>
      <c r="AE6" s="389"/>
      <c r="AF6" s="370"/>
      <c r="AG6" s="370"/>
      <c r="AH6" s="370"/>
      <c r="AI6" s="370"/>
      <c r="AJ6" s="401"/>
      <c r="AK6" s="299"/>
      <c r="AL6" s="300"/>
      <c r="AM6" s="300"/>
      <c r="AN6" s="300"/>
      <c r="AO6" s="300"/>
      <c r="AP6" s="300"/>
      <c r="AQ6" s="300"/>
      <c r="AR6" s="300"/>
      <c r="AS6" s="300"/>
      <c r="AT6" s="300"/>
      <c r="AU6" s="301"/>
      <c r="AV6" s="302"/>
      <c r="AW6" s="303"/>
      <c r="AX6" s="304"/>
      <c r="AY6" s="305"/>
      <c r="AZ6" s="306"/>
      <c r="BA6" s="307"/>
      <c r="BB6" s="308"/>
      <c r="BC6" s="309"/>
      <c r="BD6" s="309"/>
      <c r="BE6" s="309"/>
      <c r="BF6" s="309"/>
      <c r="BG6" s="309"/>
      <c r="BH6" s="384"/>
      <c r="BI6" s="310"/>
      <c r="BJ6" s="311"/>
      <c r="BK6" s="311"/>
      <c r="BL6" s="311"/>
      <c r="BM6" s="311"/>
      <c r="BN6" s="311"/>
      <c r="BO6" s="311"/>
      <c r="BP6" s="312"/>
      <c r="BQ6" s="313"/>
      <c r="BR6" s="314"/>
    </row>
    <row r="7" spans="1:16342" s="2" customFormat="1" ht="15" customHeight="1" x14ac:dyDescent="0.25">
      <c r="A7" s="290"/>
      <c r="B7" s="291"/>
      <c r="C7" s="291"/>
      <c r="D7" s="291"/>
      <c r="E7" s="291"/>
      <c r="F7" s="291"/>
      <c r="G7" s="291"/>
      <c r="H7" s="292"/>
      <c r="I7" s="398"/>
      <c r="J7" s="398"/>
      <c r="K7" s="403"/>
      <c r="L7" s="371" t="s">
        <v>5</v>
      </c>
      <c r="M7" s="372"/>
      <c r="N7" s="373"/>
      <c r="O7" s="374" t="s">
        <v>6</v>
      </c>
      <c r="P7" s="372"/>
      <c r="Q7" s="373"/>
      <c r="R7" s="374" t="s">
        <v>7</v>
      </c>
      <c r="S7" s="372"/>
      <c r="T7" s="373"/>
      <c r="U7" s="374" t="s">
        <v>6</v>
      </c>
      <c r="V7" s="373"/>
      <c r="W7" s="372" t="s">
        <v>7</v>
      </c>
      <c r="X7" s="373"/>
      <c r="Y7" s="392"/>
      <c r="Z7" s="297"/>
      <c r="AA7" s="298"/>
      <c r="AB7" s="392"/>
      <c r="AC7" s="392"/>
      <c r="AD7" s="392"/>
      <c r="AE7" s="389"/>
      <c r="AF7" s="370"/>
      <c r="AG7" s="370"/>
      <c r="AH7" s="370"/>
      <c r="AI7" s="370"/>
      <c r="AJ7" s="401"/>
      <c r="AK7" s="299"/>
      <c r="AL7" s="300"/>
      <c r="AM7" s="300"/>
      <c r="AN7" s="300"/>
      <c r="AO7" s="300"/>
      <c r="AP7" s="300"/>
      <c r="AQ7" s="300"/>
      <c r="AR7" s="300"/>
      <c r="AS7" s="300"/>
      <c r="AT7" s="300"/>
      <c r="AU7" s="301"/>
      <c r="AV7" s="302"/>
      <c r="AW7" s="303"/>
      <c r="AX7" s="304"/>
      <c r="AY7" s="305"/>
      <c r="AZ7" s="306"/>
      <c r="BA7" s="315"/>
      <c r="BB7" s="316"/>
      <c r="BC7" s="317"/>
      <c r="BD7" s="317"/>
      <c r="BE7" s="317"/>
      <c r="BF7" s="317"/>
      <c r="BG7" s="317"/>
      <c r="BH7" s="384"/>
      <c r="BI7" s="310"/>
      <c r="BJ7" s="311"/>
      <c r="BK7" s="311"/>
      <c r="BL7" s="311"/>
      <c r="BM7" s="311"/>
      <c r="BN7" s="311"/>
      <c r="BO7" s="311"/>
      <c r="BP7" s="312"/>
      <c r="BQ7" s="313"/>
      <c r="BR7" s="314"/>
      <c r="CM7" s="60" t="s">
        <v>40</v>
      </c>
      <c r="CN7" s="60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404" t="s">
        <v>79</v>
      </c>
      <c r="EH7" s="405"/>
      <c r="EI7" s="406"/>
      <c r="EJ7" s="404" t="s">
        <v>85</v>
      </c>
      <c r="EK7" s="405"/>
      <c r="EL7" s="406"/>
      <c r="EM7" s="407" t="s">
        <v>35</v>
      </c>
    </row>
    <row r="8" spans="1:16342" s="2" customFormat="1" ht="15.75" customHeight="1" x14ac:dyDescent="0.25">
      <c r="A8" s="290"/>
      <c r="B8" s="291"/>
      <c r="C8" s="291"/>
      <c r="D8" s="291"/>
      <c r="E8" s="291"/>
      <c r="F8" s="291"/>
      <c r="G8" s="291"/>
      <c r="H8" s="292"/>
      <c r="I8" s="398"/>
      <c r="J8" s="398"/>
      <c r="K8" s="403"/>
      <c r="L8" s="318"/>
      <c r="M8" s="319"/>
      <c r="N8" s="320"/>
      <c r="O8" s="321"/>
      <c r="P8" s="319"/>
      <c r="Q8" s="320"/>
      <c r="R8" s="319"/>
      <c r="S8" s="319"/>
      <c r="T8" s="320"/>
      <c r="U8" s="381"/>
      <c r="V8" s="382"/>
      <c r="W8" s="319"/>
      <c r="X8" s="320"/>
      <c r="Y8" s="393"/>
      <c r="Z8" s="297"/>
      <c r="AA8" s="298"/>
      <c r="AB8" s="393"/>
      <c r="AC8" s="393"/>
      <c r="AD8" s="393"/>
      <c r="AE8" s="389"/>
      <c r="AF8" s="370"/>
      <c r="AG8" s="370"/>
      <c r="AH8" s="370"/>
      <c r="AI8" s="370"/>
      <c r="AJ8" s="401"/>
      <c r="AK8" s="299"/>
      <c r="AL8" s="300"/>
      <c r="AM8" s="300"/>
      <c r="AN8" s="300"/>
      <c r="AO8" s="300"/>
      <c r="AP8" s="300"/>
      <c r="AQ8" s="300"/>
      <c r="AR8" s="300"/>
      <c r="AS8" s="300"/>
      <c r="AT8" s="300"/>
      <c r="AU8" s="301"/>
      <c r="AV8" s="302"/>
      <c r="AW8" s="303"/>
      <c r="AX8" s="304"/>
      <c r="AY8" s="305"/>
      <c r="AZ8" s="306"/>
      <c r="BA8" s="307" t="s">
        <v>294</v>
      </c>
      <c r="BB8" s="166">
        <v>0</v>
      </c>
      <c r="BC8" s="166">
        <v>0</v>
      </c>
      <c r="BD8" s="166">
        <v>0</v>
      </c>
      <c r="BE8" s="166">
        <v>0</v>
      </c>
      <c r="BF8" s="166">
        <v>0</v>
      </c>
      <c r="BG8" s="166">
        <v>0</v>
      </c>
      <c r="BH8" s="322"/>
      <c r="BI8" s="310"/>
      <c r="BJ8" s="311"/>
      <c r="BK8" s="311"/>
      <c r="BL8" s="311"/>
      <c r="BM8" s="311"/>
      <c r="BN8" s="311"/>
      <c r="BO8" s="311"/>
      <c r="BP8" s="312"/>
      <c r="BQ8" s="313"/>
      <c r="BR8" s="314"/>
      <c r="CM8" s="417" t="s">
        <v>0</v>
      </c>
      <c r="CN8" s="418"/>
      <c r="CO8" s="418"/>
      <c r="CP8" s="418"/>
      <c r="CQ8" s="418"/>
      <c r="CR8" s="418"/>
      <c r="CS8" s="418"/>
      <c r="CT8" s="418"/>
      <c r="CU8" s="418"/>
      <c r="CV8" s="418"/>
      <c r="CW8" s="418"/>
      <c r="CX8" s="418"/>
      <c r="CY8" s="418"/>
      <c r="CZ8" s="418"/>
      <c r="DA8" s="418"/>
      <c r="DB8" s="418"/>
      <c r="DC8" s="418"/>
      <c r="DD8" s="419"/>
      <c r="DE8" s="417" t="s">
        <v>1</v>
      </c>
      <c r="DF8" s="418"/>
      <c r="DG8" s="418"/>
      <c r="DH8" s="418"/>
      <c r="DI8" s="418"/>
      <c r="DJ8" s="418"/>
      <c r="DK8" s="418"/>
      <c r="DL8" s="419"/>
      <c r="DM8" s="408" t="s">
        <v>78</v>
      </c>
      <c r="DN8" s="408"/>
      <c r="DO8" s="408"/>
      <c r="DP8" s="408"/>
      <c r="DQ8" s="408" t="s">
        <v>2</v>
      </c>
      <c r="DR8" s="408"/>
      <c r="DS8" s="408"/>
      <c r="DT8" s="408"/>
      <c r="DU8" s="408" t="s">
        <v>3</v>
      </c>
      <c r="DV8" s="408"/>
      <c r="DW8" s="408"/>
      <c r="DX8" s="408"/>
      <c r="DY8" s="408" t="s">
        <v>25</v>
      </c>
      <c r="DZ8" s="408"/>
      <c r="EA8" s="408"/>
      <c r="EB8" s="408"/>
      <c r="EC8" s="408" t="s">
        <v>36</v>
      </c>
      <c r="ED8" s="408"/>
      <c r="EE8" s="408"/>
      <c r="EF8" s="408"/>
      <c r="EG8" s="409" t="s">
        <v>86</v>
      </c>
      <c r="EH8" s="409" t="s">
        <v>74</v>
      </c>
      <c r="EI8" s="409" t="s">
        <v>93</v>
      </c>
      <c r="EJ8" s="409" t="s">
        <v>26</v>
      </c>
      <c r="EK8" s="409" t="s">
        <v>27</v>
      </c>
      <c r="EL8" s="409" t="s">
        <v>44</v>
      </c>
      <c r="EM8" s="407"/>
    </row>
    <row r="9" spans="1:16342" s="2" customFormat="1" ht="15.75" x14ac:dyDescent="0.25">
      <c r="A9" s="290"/>
      <c r="B9" s="291"/>
      <c r="C9" s="291"/>
      <c r="D9" s="291"/>
      <c r="E9" s="291"/>
      <c r="F9" s="291"/>
      <c r="G9" s="291"/>
      <c r="H9" s="292"/>
      <c r="I9" s="398"/>
      <c r="J9" s="398"/>
      <c r="K9" s="403"/>
      <c r="L9" s="318"/>
      <c r="M9" s="319"/>
      <c r="N9" s="320"/>
      <c r="O9" s="321"/>
      <c r="P9" s="319"/>
      <c r="Q9" s="320"/>
      <c r="R9" s="319"/>
      <c r="S9" s="319"/>
      <c r="T9" s="320"/>
      <c r="U9" s="381"/>
      <c r="V9" s="382"/>
      <c r="W9" s="319"/>
      <c r="X9" s="320"/>
      <c r="Y9" s="393"/>
      <c r="Z9" s="323"/>
      <c r="AA9" s="298"/>
      <c r="AB9" s="393"/>
      <c r="AC9" s="393"/>
      <c r="AD9" s="393"/>
      <c r="AE9" s="389"/>
      <c r="AF9" s="370"/>
      <c r="AG9" s="370"/>
      <c r="AH9" s="370"/>
      <c r="AI9" s="370"/>
      <c r="AJ9" s="401"/>
      <c r="AK9" s="299"/>
      <c r="AL9" s="300"/>
      <c r="AM9" s="300"/>
      <c r="AN9" s="300"/>
      <c r="AO9" s="300"/>
      <c r="AP9" s="300"/>
      <c r="AQ9" s="300"/>
      <c r="AR9" s="300"/>
      <c r="AS9" s="300"/>
      <c r="AT9" s="300"/>
      <c r="AU9" s="301"/>
      <c r="AV9" s="302"/>
      <c r="AW9" s="303"/>
      <c r="AX9" s="304"/>
      <c r="AY9" s="305"/>
      <c r="AZ9" s="306"/>
      <c r="BA9" s="307" t="s">
        <v>129</v>
      </c>
      <c r="BB9" s="324">
        <f t="shared" ref="BB9:BG9" si="0">BB8-BB10</f>
        <v>0</v>
      </c>
      <c r="BC9" s="324">
        <f t="shared" si="0"/>
        <v>0</v>
      </c>
      <c r="BD9" s="324">
        <f t="shared" si="0"/>
        <v>0</v>
      </c>
      <c r="BE9" s="324">
        <f t="shared" si="0"/>
        <v>0</v>
      </c>
      <c r="BF9" s="324">
        <f t="shared" si="0"/>
        <v>0</v>
      </c>
      <c r="BG9" s="324">
        <f t="shared" si="0"/>
        <v>0</v>
      </c>
      <c r="BH9" s="322"/>
      <c r="BI9" s="310"/>
      <c r="BJ9" s="311"/>
      <c r="BK9" s="311"/>
      <c r="BL9" s="311"/>
      <c r="BM9" s="311"/>
      <c r="BN9" s="311"/>
      <c r="BO9" s="311"/>
      <c r="BP9" s="312"/>
      <c r="BQ9" s="313"/>
      <c r="BR9" s="314"/>
      <c r="CM9" s="62" t="s">
        <v>5</v>
      </c>
      <c r="CN9" s="62"/>
      <c r="CO9" s="62"/>
      <c r="CP9" s="62"/>
      <c r="CQ9" s="62"/>
      <c r="CR9" s="62"/>
      <c r="CS9" s="411" t="s">
        <v>6</v>
      </c>
      <c r="CT9" s="412"/>
      <c r="CU9" s="412"/>
      <c r="CV9" s="412"/>
      <c r="CW9" s="412"/>
      <c r="CX9" s="413"/>
      <c r="CY9" s="414" t="s">
        <v>7</v>
      </c>
      <c r="CZ9" s="415"/>
      <c r="DA9" s="415"/>
      <c r="DB9" s="415"/>
      <c r="DC9" s="415"/>
      <c r="DD9" s="416"/>
      <c r="DE9" s="410" t="s">
        <v>6</v>
      </c>
      <c r="DF9" s="410"/>
      <c r="DG9" s="410"/>
      <c r="DH9" s="410"/>
      <c r="DI9" s="410" t="s">
        <v>7</v>
      </c>
      <c r="DJ9" s="410"/>
      <c r="DK9" s="410"/>
      <c r="DL9" s="410"/>
      <c r="DM9" s="408"/>
      <c r="DN9" s="408"/>
      <c r="DO9" s="408"/>
      <c r="DP9" s="408"/>
      <c r="DQ9" s="408"/>
      <c r="DR9" s="408"/>
      <c r="DS9" s="408"/>
      <c r="DT9" s="408"/>
      <c r="DU9" s="408"/>
      <c r="DV9" s="408"/>
      <c r="DW9" s="408"/>
      <c r="DX9" s="408"/>
      <c r="DY9" s="408"/>
      <c r="DZ9" s="408"/>
      <c r="EA9" s="408"/>
      <c r="EB9" s="408"/>
      <c r="EC9" s="408"/>
      <c r="ED9" s="408"/>
      <c r="EE9" s="408"/>
      <c r="EF9" s="408"/>
      <c r="EG9" s="409"/>
      <c r="EH9" s="409"/>
      <c r="EI9" s="409"/>
      <c r="EJ9" s="409"/>
      <c r="EK9" s="409"/>
      <c r="EL9" s="409"/>
      <c r="EM9" s="407"/>
    </row>
    <row r="10" spans="1:16342" s="2" customFormat="1" ht="25.5" x14ac:dyDescent="0.25">
      <c r="A10" s="290"/>
      <c r="B10" s="291"/>
      <c r="C10" s="291"/>
      <c r="D10" s="291"/>
      <c r="E10" s="291"/>
      <c r="F10" s="291"/>
      <c r="G10" s="291"/>
      <c r="H10" s="292"/>
      <c r="I10" s="398"/>
      <c r="J10" s="398"/>
      <c r="K10" s="403"/>
      <c r="L10" s="325" t="s">
        <v>124</v>
      </c>
      <c r="M10" s="326" t="s">
        <v>28</v>
      </c>
      <c r="N10" s="327" t="s">
        <v>29</v>
      </c>
      <c r="O10" s="328" t="s">
        <v>124</v>
      </c>
      <c r="P10" s="327" t="s">
        <v>28</v>
      </c>
      <c r="Q10" s="327" t="s">
        <v>29</v>
      </c>
      <c r="R10" s="329" t="s">
        <v>124</v>
      </c>
      <c r="S10" s="327" t="s">
        <v>28</v>
      </c>
      <c r="T10" s="327" t="s">
        <v>29</v>
      </c>
      <c r="U10" s="328" t="s">
        <v>124</v>
      </c>
      <c r="V10" s="327" t="s">
        <v>31</v>
      </c>
      <c r="W10" s="328" t="s">
        <v>124</v>
      </c>
      <c r="X10" s="327" t="s">
        <v>31</v>
      </c>
      <c r="Y10" s="393"/>
      <c r="Z10" s="330" t="s">
        <v>124</v>
      </c>
      <c r="AA10" s="331" t="s">
        <v>31</v>
      </c>
      <c r="AB10" s="393"/>
      <c r="AC10" s="393"/>
      <c r="AD10" s="393"/>
      <c r="AE10" s="389"/>
      <c r="AF10" s="370"/>
      <c r="AG10" s="370"/>
      <c r="AH10" s="370"/>
      <c r="AI10" s="370"/>
      <c r="AJ10" s="401"/>
      <c r="AK10" s="299"/>
      <c r="AL10" s="300"/>
      <c r="AM10" s="300"/>
      <c r="AN10" s="300"/>
      <c r="AO10" s="300"/>
      <c r="AP10" s="300"/>
      <c r="AQ10" s="300"/>
      <c r="AR10" s="300"/>
      <c r="AS10" s="300"/>
      <c r="AT10" s="300"/>
      <c r="AU10" s="301"/>
      <c r="AV10" s="302"/>
      <c r="AW10" s="303"/>
      <c r="AX10" s="304"/>
      <c r="AY10" s="305"/>
      <c r="AZ10" s="306"/>
      <c r="BA10" s="307" t="s">
        <v>268</v>
      </c>
      <c r="BB10" s="332">
        <f t="shared" ref="BB10:BG10" si="1">SUM(BB12:BB125)</f>
        <v>0</v>
      </c>
      <c r="BC10" s="332">
        <f t="shared" si="1"/>
        <v>0</v>
      </c>
      <c r="BD10" s="332">
        <f t="shared" si="1"/>
        <v>0</v>
      </c>
      <c r="BE10" s="332">
        <f t="shared" si="1"/>
        <v>0</v>
      </c>
      <c r="BF10" s="332">
        <f t="shared" si="1"/>
        <v>0</v>
      </c>
      <c r="BG10" s="332">
        <f t="shared" si="1"/>
        <v>0</v>
      </c>
      <c r="BH10" s="333"/>
      <c r="BI10" s="310"/>
      <c r="BJ10" s="311"/>
      <c r="BK10" s="311"/>
      <c r="BL10" s="311"/>
      <c r="BM10" s="311"/>
      <c r="BN10" s="311"/>
      <c r="BO10" s="311"/>
      <c r="BP10" s="312"/>
      <c r="BQ10" s="313"/>
      <c r="BR10" s="314"/>
      <c r="CM10" s="151" t="s">
        <v>28</v>
      </c>
      <c r="CN10" s="151" t="s">
        <v>29</v>
      </c>
      <c r="CO10" s="151" t="s">
        <v>4</v>
      </c>
      <c r="CP10" s="151" t="s">
        <v>84</v>
      </c>
      <c r="CQ10" s="151" t="s">
        <v>85</v>
      </c>
      <c r="CR10" s="151" t="s">
        <v>32</v>
      </c>
      <c r="CS10" s="151" t="s">
        <v>28</v>
      </c>
      <c r="CT10" s="151" t="s">
        <v>29</v>
      </c>
      <c r="CU10" s="151" t="s">
        <v>4</v>
      </c>
      <c r="CV10" s="151" t="s">
        <v>84</v>
      </c>
      <c r="CW10" s="151" t="s">
        <v>85</v>
      </c>
      <c r="CX10" s="151" t="s">
        <v>32</v>
      </c>
      <c r="CY10" s="151" t="s">
        <v>28</v>
      </c>
      <c r="CZ10" s="151" t="s">
        <v>29</v>
      </c>
      <c r="DA10" s="151" t="s">
        <v>4</v>
      </c>
      <c r="DB10" s="151" t="s">
        <v>84</v>
      </c>
      <c r="DC10" s="151" t="s">
        <v>85</v>
      </c>
      <c r="DD10" s="151" t="s">
        <v>32</v>
      </c>
      <c r="DE10" s="151" t="s">
        <v>31</v>
      </c>
      <c r="DF10" s="151" t="s">
        <v>84</v>
      </c>
      <c r="DG10" s="151" t="s">
        <v>85</v>
      </c>
      <c r="DH10" s="151" t="s">
        <v>32</v>
      </c>
      <c r="DI10" s="151" t="s">
        <v>31</v>
      </c>
      <c r="DJ10" s="151" t="s">
        <v>84</v>
      </c>
      <c r="DK10" s="151" t="s">
        <v>85</v>
      </c>
      <c r="DL10" s="151" t="s">
        <v>32</v>
      </c>
      <c r="DM10" s="151" t="s">
        <v>31</v>
      </c>
      <c r="DN10" s="151" t="s">
        <v>84</v>
      </c>
      <c r="DO10" s="151" t="s">
        <v>85</v>
      </c>
      <c r="DP10" s="151" t="s">
        <v>32</v>
      </c>
      <c r="DQ10" s="151" t="s">
        <v>31</v>
      </c>
      <c r="DR10" s="151" t="s">
        <v>84</v>
      </c>
      <c r="DS10" s="151" t="s">
        <v>85</v>
      </c>
      <c r="DT10" s="151" t="s">
        <v>32</v>
      </c>
      <c r="DU10" s="151" t="s">
        <v>31</v>
      </c>
      <c r="DV10" s="151" t="s">
        <v>84</v>
      </c>
      <c r="DW10" s="151" t="s">
        <v>85</v>
      </c>
      <c r="DX10" s="151" t="s">
        <v>32</v>
      </c>
      <c r="DY10" s="151" t="s">
        <v>31</v>
      </c>
      <c r="DZ10" s="151" t="s">
        <v>84</v>
      </c>
      <c r="EA10" s="151" t="s">
        <v>85</v>
      </c>
      <c r="EB10" s="151" t="s">
        <v>32</v>
      </c>
      <c r="EC10" s="151" t="s">
        <v>31</v>
      </c>
      <c r="ED10" s="151" t="s">
        <v>84</v>
      </c>
      <c r="EE10" s="151" t="s">
        <v>85</v>
      </c>
      <c r="EF10" s="151" t="s">
        <v>32</v>
      </c>
      <c r="EG10" s="409"/>
      <c r="EH10" s="409"/>
      <c r="EI10" s="409"/>
      <c r="EJ10" s="409"/>
      <c r="EK10" s="409"/>
      <c r="EL10" s="409"/>
      <c r="EM10" s="407"/>
    </row>
    <row r="11" spans="1:16342" s="2" customFormat="1" ht="15.75" thickBot="1" x14ac:dyDescent="0.3">
      <c r="A11" s="122"/>
      <c r="B11" s="123"/>
      <c r="C11" s="124"/>
      <c r="D11" s="124"/>
      <c r="E11" s="124"/>
      <c r="F11" s="171"/>
      <c r="G11" s="228"/>
      <c r="H11" s="172"/>
      <c r="I11" s="352"/>
      <c r="J11" s="173"/>
      <c r="K11" s="174"/>
      <c r="L11" s="175"/>
      <c r="M11" s="176"/>
      <c r="N11" s="177"/>
      <c r="O11" s="178"/>
      <c r="P11" s="179"/>
      <c r="Q11" s="179"/>
      <c r="R11" s="180"/>
      <c r="S11" s="179"/>
      <c r="T11" s="179"/>
      <c r="U11" s="180"/>
      <c r="V11" s="179"/>
      <c r="W11" s="180"/>
      <c r="X11" s="179"/>
      <c r="Y11" s="179"/>
      <c r="Z11" s="179"/>
      <c r="AA11" s="179"/>
      <c r="AB11" s="179"/>
      <c r="AC11" s="179"/>
      <c r="AD11" s="181"/>
      <c r="AE11" s="182"/>
      <c r="AF11" s="179"/>
      <c r="AG11" s="179"/>
      <c r="AH11" s="179"/>
      <c r="AI11" s="179"/>
      <c r="AJ11" s="183"/>
      <c r="AK11" s="184"/>
      <c r="AL11" s="185"/>
      <c r="AM11" s="185"/>
      <c r="AN11" s="185"/>
      <c r="AO11" s="185"/>
      <c r="AP11" s="185"/>
      <c r="AQ11" s="185"/>
      <c r="AR11" s="185"/>
      <c r="AS11" s="185"/>
      <c r="AT11" s="185"/>
      <c r="AU11" s="174"/>
      <c r="AV11" s="186" t="str">
        <f>IFERROR(IF(G11=#REF!,K11/AU11,IF(G11=#REF!,(K11/H11)/AU11,"")),"")</f>
        <v/>
      </c>
      <c r="AW11" s="187" t="str">
        <f t="shared" ref="AW11" si="2">IFERROR(RANK(AV11,$AV$12:$AV$125,1),"")</f>
        <v/>
      </c>
      <c r="AX11" s="188"/>
      <c r="AY11" s="189" t="str">
        <f t="shared" ref="AY11" si="3">IF(AV11="","",IF(AV11&lt;=0.1,1,IF(AV11&lt;=0.3,2,IF(AV11&lt;=1,3,IF(AV11&lt;=3,4,IF(AV11&lt;=10,5,6))))))</f>
        <v/>
      </c>
      <c r="AZ11" s="190"/>
      <c r="BA11" s="191"/>
      <c r="BB11" s="192"/>
      <c r="BC11" s="193"/>
      <c r="BD11" s="193"/>
      <c r="BE11" s="193"/>
      <c r="BF11" s="193"/>
      <c r="BG11" s="194"/>
      <c r="BH11" s="256"/>
      <c r="BI11" s="195"/>
      <c r="BJ11" s="196"/>
      <c r="BK11" s="196"/>
      <c r="BL11" s="196"/>
      <c r="BM11" s="196"/>
      <c r="BN11" s="196"/>
      <c r="BO11" s="196"/>
      <c r="BP11" s="197" t="str">
        <f>IF(AZ11&lt;=1,"",IF($BJ11="",0,VLOOKUP($BJ11,'Conversion Tables'!$B$37:$C$62,2,FALSE))+IF($BK11="",0,VLOOKUP($BK11,'Conversion Tables'!$B$37:$C$62,2,FALSE))+IF($BL11="",0,VLOOKUP($BL11,'Conversion Tables'!$B$37:$C$62,2,FALSE))+IF($BM11="",0,VLOOKUP($BM11,'Conversion Tables'!$B$37:$C$62,2,FALSE))+IF($BN11="",0,VLOOKUP($BN11,'Conversion Tables'!$B$37:$C$62,2,FALSE))+IF($BO11="",0,VLOOKUP($BO11,'Conversion Tables'!$B$37:$C$62,2,FALSE)))</f>
        <v/>
      </c>
      <c r="BQ11" s="195"/>
      <c r="BR11" s="198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3"/>
      <c r="EH11" s="153"/>
      <c r="EI11" s="153"/>
      <c r="EJ11" s="153"/>
      <c r="EK11" s="153"/>
      <c r="EL11" s="153"/>
      <c r="EM11" s="152"/>
    </row>
    <row r="12" spans="1:16342" s="2" customFormat="1" ht="39" customHeight="1" thickBot="1" x14ac:dyDescent="0.3">
      <c r="A12" s="154">
        <v>1</v>
      </c>
      <c r="B12" s="349"/>
      <c r="C12" s="349"/>
      <c r="D12" s="354"/>
      <c r="E12" s="132"/>
      <c r="F12" s="132"/>
      <c r="G12" s="229"/>
      <c r="H12" s="121"/>
      <c r="I12" s="357"/>
      <c r="J12" s="217"/>
      <c r="K12" s="131" t="str">
        <f t="shared" ref="K12:K43" si="4">IFERROR(IF(G12="Project",I12-J12,IF(G12="Program",((I12-J12)/H12),"")),"")</f>
        <v/>
      </c>
      <c r="L12" s="163"/>
      <c r="M12" s="161"/>
      <c r="N12" s="161"/>
      <c r="O12" s="162"/>
      <c r="P12" s="161"/>
      <c r="Q12" s="161"/>
      <c r="R12" s="162"/>
      <c r="S12" s="161"/>
      <c r="T12" s="161"/>
      <c r="U12" s="162"/>
      <c r="V12" s="161"/>
      <c r="W12" s="162"/>
      <c r="X12" s="161"/>
      <c r="Y12" s="161"/>
      <c r="Z12" s="200"/>
      <c r="AA12" s="161"/>
      <c r="AB12" s="161"/>
      <c r="AC12" s="161"/>
      <c r="AD12" s="164"/>
      <c r="AE12" s="161"/>
      <c r="AF12" s="161"/>
      <c r="AG12" s="161"/>
      <c r="AH12" s="161"/>
      <c r="AI12" s="161"/>
      <c r="AJ12" s="161"/>
      <c r="AK12" s="167">
        <f t="shared" ref="AK12:AK43" si="5">CR12</f>
        <v>0</v>
      </c>
      <c r="AL12" s="168">
        <f t="shared" ref="AL12:AL43" si="6">CX12</f>
        <v>0</v>
      </c>
      <c r="AM12" s="168">
        <f t="shared" ref="AM12:AM43" si="7">DD12</f>
        <v>0</v>
      </c>
      <c r="AN12" s="168">
        <f t="shared" ref="AN12:AN43" si="8">DH12</f>
        <v>0</v>
      </c>
      <c r="AO12" s="168">
        <f t="shared" ref="AO12:AO43" si="9">DL12</f>
        <v>0</v>
      </c>
      <c r="AP12" s="168">
        <f t="shared" ref="AP12:AP43" si="10">DP12</f>
        <v>0</v>
      </c>
      <c r="AQ12" s="168">
        <f t="shared" ref="AQ12:AQ43" si="11">DT12</f>
        <v>0</v>
      </c>
      <c r="AR12" s="168">
        <f t="shared" ref="AR12:AR43" si="12">DX12</f>
        <v>0</v>
      </c>
      <c r="AS12" s="168">
        <f t="shared" ref="AS12:AS43" si="13">EB12</f>
        <v>0</v>
      </c>
      <c r="AT12" s="168">
        <f t="shared" ref="AT12:AT43" si="14">EF12</f>
        <v>0</v>
      </c>
      <c r="AU12" s="169">
        <f t="shared" ref="AU12:AU43" si="15">SUM(AK12:AT12)</f>
        <v>0</v>
      </c>
      <c r="AV12" s="342" t="str">
        <f>IFERROR(IF(G12="Project",K12/AU12,IF(G12="Program",K12/AU12,"")),"")</f>
        <v/>
      </c>
      <c r="AW12" s="134" t="str">
        <f t="shared" ref="AW12:AW43" si="16">IFERROR(RANK(AV12,$AV$12:$AV$125,1),"")</f>
        <v/>
      </c>
      <c r="AX12" s="111"/>
      <c r="AY12" s="347" t="str">
        <f t="shared" ref="AY12:AY43" si="17">IF(AV12="","",IF(AV12&lt;=0.1,1,IF(AV12&lt;=0.3,2,IF(AV12&lt;=1,3,IF(AV12&lt;=3,4,IF(AV12&lt;=10,5,6))))))</f>
        <v/>
      </c>
      <c r="AZ12" s="238"/>
      <c r="BA12" s="230">
        <f t="shared" ref="BA12:BA43" si="18">C12</f>
        <v>0</v>
      </c>
      <c r="BB12" s="343"/>
      <c r="BC12" s="344"/>
      <c r="BD12" s="344"/>
      <c r="BE12" s="344"/>
      <c r="BF12" s="344"/>
      <c r="BG12" s="344"/>
      <c r="BH12" s="257" t="str">
        <f>IF(SUM(BB12:BG12)=I12-J12,"","error")</f>
        <v/>
      </c>
      <c r="BI12" s="113"/>
      <c r="BJ12" s="202"/>
      <c r="BK12" s="202"/>
      <c r="BL12" s="202"/>
      <c r="BM12" s="202"/>
      <c r="BN12" s="202"/>
      <c r="BO12" s="202"/>
      <c r="BP12" s="139" t="str">
        <f>IF(AZ12&lt;=1,"",IF($BJ12="",0,VLOOKUP($BJ12,'Conversion Tables'!$B$37:$C$62,2,FALSE))+IF($BK12="",0,VLOOKUP($BK12,'Conversion Tables'!$B$37:$C$62,2,FALSE))+IF($BL12="",0,VLOOKUP($BL12,'Conversion Tables'!$B$37:$C$62,2,FALSE))+IF($BM12="",0,VLOOKUP($BM12,'Conversion Tables'!$B$37:$C$62,2,FALSE))+IF($BN12="",0,VLOOKUP($BN12,'Conversion Tables'!$B$37:$C$62,2,FALSE))+IF($BO12="",0,VLOOKUP($BO12,'Conversion Tables'!$B$37:$C$62,2,FALSE)))</f>
        <v/>
      </c>
      <c r="BQ12" s="137"/>
      <c r="BR12" s="114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 s="63">
        <f>IFERROR(VLOOKUP(M12,'Conversion Tables'!$B$8:$E$32,2,FALSE),0)</f>
        <v>0</v>
      </c>
      <c r="CN12" s="63">
        <f>IFERROR(VLOOKUP(N12,'Conversion Tables'!$B$8:$E$32,2,FALSE),0)</f>
        <v>0</v>
      </c>
      <c r="CO12" s="63">
        <f>(CM12-CN12)/'Conversion Tables'!$C$32*Max_Point</f>
        <v>0</v>
      </c>
      <c r="CP12" s="63">
        <f>(1+SUMPRODUCT($EG12:$EI12,'Conversion Tables'!$S$8:$U$8))</f>
        <v>1</v>
      </c>
      <c r="CQ12" s="63">
        <f>(1+SUMPRODUCT($EJ12:$EL12,'Conversion Tables'!$V$8:$X$8))</f>
        <v>1</v>
      </c>
      <c r="CR12" s="64">
        <f>CO12*CP12*CQ12*'Weighting Scale'!$D$10</f>
        <v>0</v>
      </c>
      <c r="CS12" s="63">
        <f>IFERROR(VLOOKUP(P12,'Conversion Tables'!$B$8:$E$32,3,FALSE),0)</f>
        <v>0</v>
      </c>
      <c r="CT12" s="63">
        <f>IFERROR(VLOOKUP(Q12,'Conversion Tables'!$B$8:$E$32,3,FALSE),0)</f>
        <v>0</v>
      </c>
      <c r="CU12" s="63">
        <f>(CS12-CT12)/'Conversion Tables'!$D$32*Max_Point</f>
        <v>0</v>
      </c>
      <c r="CV12" s="63">
        <f>(1+SUMPRODUCT($EG12:$EI12,'Conversion Tables'!$S$9:$U$9))</f>
        <v>1</v>
      </c>
      <c r="CW12" s="63">
        <f>(1+SUMPRODUCT($EJ12:$EL12,'Conversion Tables'!$V$9:$X$9))</f>
        <v>1</v>
      </c>
      <c r="CX12" s="64">
        <f>CU12*CV12*CW12*'Weighting Scale'!$D$11</f>
        <v>0</v>
      </c>
      <c r="CY12" s="63">
        <f>IFERROR(VLOOKUP(S12,'Conversion Tables'!$B$8:$E$32,4,FALSE),0)</f>
        <v>0</v>
      </c>
      <c r="CZ12" s="63">
        <f>IFERROR(VLOOKUP(T12,'Conversion Tables'!$B$8:$E$32,4,FALSE),0)</f>
        <v>0</v>
      </c>
      <c r="DA12" s="63">
        <f>(CY12-CZ12)/'Conversion Tables'!$E$32*Max_Point</f>
        <v>0</v>
      </c>
      <c r="DB12" s="63">
        <f>(1+SUMPRODUCT($EG12:$EI12,'Conversion Tables'!$S$10:$U$10))</f>
        <v>1</v>
      </c>
      <c r="DC12" s="63">
        <f>(1+SUMPRODUCT($EJ12:$EL12,'Conversion Tables'!$V$10:$X$10))</f>
        <v>1</v>
      </c>
      <c r="DD12" s="64">
        <f>DA12*DB12*DC12*'Weighting Scale'!$D$12</f>
        <v>0</v>
      </c>
      <c r="DE12" s="63">
        <f>IFERROR(VLOOKUP(V12,'Conversion Tables'!$G$8:$N$12,2, FALSE)/'Conversion Tables'!$H$12*Max_Point,0)</f>
        <v>0</v>
      </c>
      <c r="DF12" s="63">
        <f>(1+SUMPRODUCT($EG12:$EI12,'Conversion Tables'!$S$11:$U$11))</f>
        <v>1</v>
      </c>
      <c r="DG12" s="63">
        <f>(1+SUMPRODUCT($EJ12:$EL12,'Conversion Tables'!$V$11:$X$11))</f>
        <v>1</v>
      </c>
      <c r="DH12" s="64">
        <f>DE12*DF12*DG12*'Weighting Scale'!$D$14</f>
        <v>0</v>
      </c>
      <c r="DI12" s="63">
        <f>IFERROR(VLOOKUP(X12,'Conversion Tables'!$G$8:$N$12,3,FALSE)/'Conversion Tables'!$I$12*Max_Point,0)</f>
        <v>0</v>
      </c>
      <c r="DJ12" s="63">
        <f>(1+SUMPRODUCT($EG12:$EI12,'Conversion Tables'!$S$12:$U$12))</f>
        <v>1</v>
      </c>
      <c r="DK12" s="63">
        <f>(1+SUMPRODUCT($EJ12:$EL12,'Conversion Tables'!$V$12:$X$12))</f>
        <v>1</v>
      </c>
      <c r="DL12" s="64">
        <f>DI12*DJ12*DK12*'Weighting Scale'!$D$15</f>
        <v>0</v>
      </c>
      <c r="DM12" s="63">
        <f>IFERROR(VLOOKUP(Y12,'Conversion Tables'!$G$8:$N$12,4,FALSE)/'Conversion Tables'!$J$12*Max_Point,0)</f>
        <v>0</v>
      </c>
      <c r="DN12" s="63">
        <f>(1+SUMPRODUCT($EG12:$EI12,'Conversion Tables'!$S$13:$U$13))</f>
        <v>1</v>
      </c>
      <c r="DO12" s="63">
        <f>(1+SUMPRODUCT($EJ12:$EL12,'Conversion Tables'!$V$13:$X$13))</f>
        <v>1</v>
      </c>
      <c r="DP12" s="64">
        <f>DM12*DN12*DO12*'Weighting Scale'!$D$13</f>
        <v>0</v>
      </c>
      <c r="DQ12" s="63">
        <f>IFERROR(VLOOKUP(AA12,'Conversion Tables'!$G$8:$N$12,4,FALSE)/'Conversion Tables'!$K$12*Max_Point,0)</f>
        <v>0</v>
      </c>
      <c r="DR12" s="63">
        <f>(1+SUMPRODUCT($EG12:$EI12,'Conversion Tables'!$S$14:$U$14))</f>
        <v>1</v>
      </c>
      <c r="DS12" s="63">
        <f>(1+SUMPRODUCT($EJ12:$EL12,'Conversion Tables'!$V$14:$X$14))</f>
        <v>1</v>
      </c>
      <c r="DT12" s="64">
        <f>DQ12*DR12*DS12*'Weighting Scale'!$D$16</f>
        <v>0</v>
      </c>
      <c r="DU12" s="63">
        <f>IFERROR(VLOOKUP(AB12,'Conversion Tables'!$G$8:$N$12,5,FALSE)/'Conversion Tables'!$L$12*Max_Point,0)</f>
        <v>0</v>
      </c>
      <c r="DV12" s="63">
        <f>(1+SUMPRODUCT($EG12:$EI12,'Conversion Tables'!$S$15:$U$15))</f>
        <v>1</v>
      </c>
      <c r="DW12" s="63">
        <f>(1+SUMPRODUCT($EJ12:$EL12,'Conversion Tables'!$V$15:$X$15))</f>
        <v>1</v>
      </c>
      <c r="DX12" s="64">
        <f>DU12*DV12*DW12*'Weighting Scale'!$D$17</f>
        <v>0</v>
      </c>
      <c r="DY12" s="63">
        <f>IFERROR(VLOOKUP(AC12,'Conversion Tables'!$G$8:$N$12,6,FALSE)/'Conversion Tables'!$M$12*Max_Point,0)</f>
        <v>0</v>
      </c>
      <c r="DZ12" s="63">
        <f>(1+SUMPRODUCT($EG12:$EI12,'Conversion Tables'!$S$16:$U$16))</f>
        <v>1</v>
      </c>
      <c r="EA12" s="63">
        <f>(1+SUMPRODUCT($EJ12:$EL12,'Conversion Tables'!$V$16:$X$16))</f>
        <v>1</v>
      </c>
      <c r="EB12" s="64">
        <f>DY12*DZ12*EA12*'Weighting Scale'!$D$18</f>
        <v>0</v>
      </c>
      <c r="EC12" s="63">
        <f>IFERROR(VLOOKUP(AD12,'Conversion Tables'!$G$8:$N$12,7,FALSE)/'Conversion Tables'!$N$12*Max_Point,0)</f>
        <v>0</v>
      </c>
      <c r="ED12" s="63">
        <f>(1+SUMPRODUCT($EG12:$EI12,'Conversion Tables'!$S$17:$U$17))</f>
        <v>1</v>
      </c>
      <c r="EE12" s="63">
        <f>(1+SUMPRODUCT($EJ12:$EL12,'Conversion Tables'!$V$17:$X$17))</f>
        <v>1</v>
      </c>
      <c r="EF12" s="64">
        <f>EC12*ED12*EE12*'Weighting Scale'!$D$19</f>
        <v>0</v>
      </c>
      <c r="EG12" s="63">
        <f>IFERROR(VLOOKUP(AE12,'Conversion Tables'!$G$16:$M$20,2,FALSE)/'Conversion Tables'!$H$20*'Conversion Tables'!$H$21,0)</f>
        <v>0</v>
      </c>
      <c r="EH12" s="63">
        <f>IFERROR(VLOOKUP(AF12,'Conversion Tables'!$G$16:$M$20,3,FALSE)/'Conversion Tables'!$I$20*'Conversion Tables'!$I$21,0)</f>
        <v>0</v>
      </c>
      <c r="EI12" s="63">
        <f>IFERROR(VLOOKUP(AG12,'Conversion Tables'!$G$16:$M$20,4,FALSE)/'Conversion Tables'!J$20*'Conversion Tables'!$J$21,0)</f>
        <v>0</v>
      </c>
      <c r="EJ12" s="63">
        <f>IFERROR(VLOOKUP(AH12,'Conversion Tables'!$G$16:$M$20,5,FALSE)/'Conversion Tables'!K$20*'Conversion Tables'!$K$21,0)</f>
        <v>0</v>
      </c>
      <c r="EK12" s="63">
        <f>IFERROR(VLOOKUP(AI12,'Conversion Tables'!$G$16:$M$20,6,FALSE)/'Conversion Tables'!L$20*'Conversion Tables'!$L$21,0)</f>
        <v>0</v>
      </c>
      <c r="EL12" s="63">
        <f>IFERROR(VLOOKUP(AJ12,'Conversion Tables'!$G$16:$M$20,7,FALSE)/'Conversion Tables'!M$20*'Conversion Tables'!$M$21,0)</f>
        <v>0</v>
      </c>
      <c r="EM12" s="64">
        <f t="shared" ref="EM12:EM43" si="19">EF12+EB12+DX12+DT12+DP12+DL12+DH12+DD12+CX12+CR12</f>
        <v>0</v>
      </c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</row>
    <row r="13" spans="1:16342" ht="39" customHeight="1" thickBot="1" x14ac:dyDescent="0.3">
      <c r="A13" s="156">
        <v>2</v>
      </c>
      <c r="B13" s="349"/>
      <c r="C13" s="350"/>
      <c r="D13" s="356"/>
      <c r="E13" s="157"/>
      <c r="F13" s="232"/>
      <c r="G13" s="99"/>
      <c r="H13" s="158"/>
      <c r="I13" s="357"/>
      <c r="J13" s="218"/>
      <c r="K13" s="131" t="str">
        <f t="shared" si="4"/>
        <v/>
      </c>
      <c r="L13" s="119"/>
      <c r="M13" s="97"/>
      <c r="N13" s="97"/>
      <c r="O13" s="119"/>
      <c r="P13" s="97"/>
      <c r="Q13" s="97"/>
      <c r="R13" s="119"/>
      <c r="S13" s="97"/>
      <c r="T13" s="97"/>
      <c r="U13" s="119"/>
      <c r="V13" s="97"/>
      <c r="W13" s="119"/>
      <c r="X13" s="97"/>
      <c r="Y13" s="97"/>
      <c r="Z13" s="201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135">
        <f t="shared" si="5"/>
        <v>0</v>
      </c>
      <c r="AL13" s="135">
        <f t="shared" si="6"/>
        <v>0</v>
      </c>
      <c r="AM13" s="135">
        <f t="shared" si="7"/>
        <v>0</v>
      </c>
      <c r="AN13" s="135">
        <f t="shared" si="8"/>
        <v>0</v>
      </c>
      <c r="AO13" s="135">
        <f t="shared" si="9"/>
        <v>0</v>
      </c>
      <c r="AP13" s="135">
        <f t="shared" si="10"/>
        <v>0</v>
      </c>
      <c r="AQ13" s="135">
        <f t="shared" si="11"/>
        <v>0</v>
      </c>
      <c r="AR13" s="135">
        <f t="shared" si="12"/>
        <v>0</v>
      </c>
      <c r="AS13" s="135">
        <f t="shared" si="13"/>
        <v>0</v>
      </c>
      <c r="AT13" s="135">
        <f t="shared" si="14"/>
        <v>0</v>
      </c>
      <c r="AU13" s="170">
        <f t="shared" si="15"/>
        <v>0</v>
      </c>
      <c r="AV13" s="342" t="str">
        <f t="shared" ref="AV13:AV76" si="20">IFERROR(IF(G13="Project",K13/AU13,IF(G13="Program",K13/AU13,"")),"")</f>
        <v/>
      </c>
      <c r="AW13" s="136" t="str">
        <f t="shared" si="16"/>
        <v/>
      </c>
      <c r="AX13" s="112"/>
      <c r="AY13" s="348" t="str">
        <f t="shared" si="17"/>
        <v/>
      </c>
      <c r="AZ13" s="133"/>
      <c r="BA13" s="233">
        <f t="shared" si="18"/>
        <v>0</v>
      </c>
      <c r="BB13" s="231"/>
      <c r="BC13" s="208"/>
      <c r="BD13" s="208"/>
      <c r="BE13" s="208"/>
      <c r="BF13" s="208"/>
      <c r="BG13" s="208"/>
      <c r="BH13" s="257" t="str">
        <f>IF(SUM(BB13:BG13)=I13-J13,"","error")</f>
        <v/>
      </c>
      <c r="BI13" s="115"/>
      <c r="BJ13" s="116"/>
      <c r="BK13" s="116"/>
      <c r="BL13" s="116"/>
      <c r="BM13" s="116"/>
      <c r="BN13" s="116"/>
      <c r="BO13" s="116"/>
      <c r="BP13" s="140" t="str">
        <f>IF(AZ13&lt;=1,"",IF($BJ13="",0,VLOOKUP($BJ13,'Conversion Tables'!$B$37:$C$62,2,FALSE))+IF($BK13="",0,VLOOKUP($BK13,'Conversion Tables'!$B$37:$C$62,2,FALSE))+IF($BL13="",0,VLOOKUP($BL13,'Conversion Tables'!$B$37:$C$62,2,FALSE))+IF($BM13="",0,VLOOKUP($BM13,'Conversion Tables'!$B$37:$C$62,2,FALSE))+IF($BN13="",0,VLOOKUP($BN13,'Conversion Tables'!$B$37:$C$62,2,FALSE))+IF($BO13="",0,VLOOKUP($BO13,'Conversion Tables'!$B$37:$C$62,2,FALSE)))</f>
        <v/>
      </c>
      <c r="BQ13" s="138"/>
      <c r="BR13" s="117"/>
      <c r="CM13" s="63">
        <f>IFERROR(VLOOKUP(M13,'Conversion Tables'!$B$8:$E$32,2,FALSE),0)</f>
        <v>0</v>
      </c>
      <c r="CN13" s="63">
        <f>IFERROR(VLOOKUP(N13,'Conversion Tables'!$B$8:$E$32,2,FALSE),0)</f>
        <v>0</v>
      </c>
      <c r="CO13" s="63">
        <f>(CM13-CN13)/'Conversion Tables'!$C$32*Max_Point</f>
        <v>0</v>
      </c>
      <c r="CP13" s="63">
        <f>(1+SUMPRODUCT($EG13:$EI13,'Conversion Tables'!$S$8:$U$8))</f>
        <v>1</v>
      </c>
      <c r="CQ13" s="63">
        <f>(1+SUMPRODUCT($EJ13:$EL13,'Conversion Tables'!$V$8:$X$8))</f>
        <v>1</v>
      </c>
      <c r="CR13" s="64">
        <f>CO13*CP13*CQ13*'Weighting Scale'!$D$10</f>
        <v>0</v>
      </c>
      <c r="CS13" s="63">
        <f>IFERROR(VLOOKUP(P13,'Conversion Tables'!$B$8:$E$32,3,FALSE),0)</f>
        <v>0</v>
      </c>
      <c r="CT13" s="63">
        <f>IFERROR(VLOOKUP(Q13,'Conversion Tables'!$B$8:$E$32,3,FALSE),0)</f>
        <v>0</v>
      </c>
      <c r="CU13" s="63">
        <f>(CS13-CT13)/'Conversion Tables'!$D$32*Max_Point</f>
        <v>0</v>
      </c>
      <c r="CV13" s="63">
        <f>(1+SUMPRODUCT($EG13:$EI13,'Conversion Tables'!$S$9:$U$9))</f>
        <v>1</v>
      </c>
      <c r="CW13" s="63">
        <f>(1+SUMPRODUCT($EJ13:$EL13,'Conversion Tables'!$V$9:$X$9))</f>
        <v>1</v>
      </c>
      <c r="CX13" s="64">
        <f>CU13*CV13*CW13*'Weighting Scale'!$D$11</f>
        <v>0</v>
      </c>
      <c r="CY13" s="63">
        <f>IFERROR(VLOOKUP(S13,'Conversion Tables'!$B$8:$E$32,4,FALSE),0)</f>
        <v>0</v>
      </c>
      <c r="CZ13" s="63">
        <f>IFERROR(VLOOKUP(T13,'Conversion Tables'!$B$8:$E$32,4,FALSE),0)</f>
        <v>0</v>
      </c>
      <c r="DA13" s="63">
        <f>(CY13-CZ13)/'Conversion Tables'!$E$32*Max_Point</f>
        <v>0</v>
      </c>
      <c r="DB13" s="63">
        <f>(1+SUMPRODUCT($EG13:$EI13,'Conversion Tables'!$S$10:$U$10))</f>
        <v>1</v>
      </c>
      <c r="DC13" s="63">
        <f>(1+SUMPRODUCT($EJ13:$EL13,'Conversion Tables'!$V$10:$X$10))</f>
        <v>1</v>
      </c>
      <c r="DD13" s="64">
        <f>DA13*DB13*DC13*'Weighting Scale'!$D$12</f>
        <v>0</v>
      </c>
      <c r="DE13" s="63">
        <f>IFERROR(VLOOKUP(V13,'Conversion Tables'!$G$8:$N$12,2, FALSE)/'Conversion Tables'!$H$12*Max_Point,0)</f>
        <v>0</v>
      </c>
      <c r="DF13" s="63">
        <f>(1+SUMPRODUCT($EG13:$EI13,'Conversion Tables'!$S$11:$U$11))</f>
        <v>1</v>
      </c>
      <c r="DG13" s="63">
        <f>(1+SUMPRODUCT($EJ13:$EL13,'Conversion Tables'!$V$11:$X$11))</f>
        <v>1</v>
      </c>
      <c r="DH13" s="64">
        <f>DE13*DF13*DG13*'Weighting Scale'!$D$14</f>
        <v>0</v>
      </c>
      <c r="DI13" s="63">
        <f>IFERROR(VLOOKUP(X13,'Conversion Tables'!$G$8:$N$12,3,FALSE)/'Conversion Tables'!$I$12*Max_Point,0)</f>
        <v>0</v>
      </c>
      <c r="DJ13" s="63">
        <f>(1+SUMPRODUCT($EG13:$EI13,'Conversion Tables'!$S$12:$U$12))</f>
        <v>1</v>
      </c>
      <c r="DK13" s="63">
        <f>(1+SUMPRODUCT($EJ13:$EL13,'Conversion Tables'!$V$12:$X$12))</f>
        <v>1</v>
      </c>
      <c r="DL13" s="64">
        <f>DI13*DJ13*DK13*'Weighting Scale'!$D$15</f>
        <v>0</v>
      </c>
      <c r="DM13" s="63">
        <f>IFERROR(VLOOKUP(Y13,'Conversion Tables'!$G$8:$N$12,4,FALSE)/'Conversion Tables'!$J$12*Max_Point,0)</f>
        <v>0</v>
      </c>
      <c r="DN13" s="63">
        <f>(1+SUMPRODUCT($EG13:$EI13,'Conversion Tables'!$S$13:$U$13))</f>
        <v>1</v>
      </c>
      <c r="DO13" s="63">
        <f>(1+SUMPRODUCT($EJ13:$EL13,'Conversion Tables'!$V$13:$X$13))</f>
        <v>1</v>
      </c>
      <c r="DP13" s="64">
        <f>DM13*DN13*DO13*'Weighting Scale'!$D$13</f>
        <v>0</v>
      </c>
      <c r="DQ13" s="63">
        <f>IFERROR(VLOOKUP(AA13,'Conversion Tables'!$G$8:$N$12,4,FALSE)/'Conversion Tables'!$K$12*Max_Point,0)</f>
        <v>0</v>
      </c>
      <c r="DR13" s="63">
        <f>(1+SUMPRODUCT($EG13:$EI13,'Conversion Tables'!$S$14:$U$14))</f>
        <v>1</v>
      </c>
      <c r="DS13" s="63">
        <f>(1+SUMPRODUCT($EJ13:$EL13,'Conversion Tables'!$V$14:$X$14))</f>
        <v>1</v>
      </c>
      <c r="DT13" s="64">
        <f>DQ13*DR13*DS13*'Weighting Scale'!$D$16</f>
        <v>0</v>
      </c>
      <c r="DU13" s="63">
        <f>IFERROR(VLOOKUP(AB13,'Conversion Tables'!$G$8:$N$12,5,FALSE)/'Conversion Tables'!$L$12*Max_Point,0)</f>
        <v>0</v>
      </c>
      <c r="DV13" s="63">
        <f>(1+SUMPRODUCT($EG13:$EI13,'Conversion Tables'!$S$15:$U$15))</f>
        <v>1</v>
      </c>
      <c r="DW13" s="63">
        <f>(1+SUMPRODUCT($EJ13:$EL13,'Conversion Tables'!$V$15:$X$15))</f>
        <v>1</v>
      </c>
      <c r="DX13" s="64">
        <f>DU13*DV13*DW13*'Weighting Scale'!$D$17</f>
        <v>0</v>
      </c>
      <c r="DY13" s="63">
        <f>IFERROR(VLOOKUP(AC13,'Conversion Tables'!$G$8:$N$12,6,FALSE)/'Conversion Tables'!$M$12*Max_Point,0)</f>
        <v>0</v>
      </c>
      <c r="DZ13" s="63">
        <f>(1+SUMPRODUCT($EG13:$EI13,'Conversion Tables'!$S$16:$U$16))</f>
        <v>1</v>
      </c>
      <c r="EA13" s="63">
        <f>(1+SUMPRODUCT($EJ13:$EL13,'Conversion Tables'!$V$16:$X$16))</f>
        <v>1</v>
      </c>
      <c r="EB13" s="64">
        <f>DY13*DZ13*EA13*'Weighting Scale'!$D$18</f>
        <v>0</v>
      </c>
      <c r="EC13" s="63">
        <f>IFERROR(VLOOKUP(AD13,'Conversion Tables'!$G$8:$N$12,7,FALSE)/'Conversion Tables'!$N$12*Max_Point,0)</f>
        <v>0</v>
      </c>
      <c r="ED13" s="63">
        <f>(1+SUMPRODUCT($EG13:$EI13,'Conversion Tables'!$S$17:$U$17))</f>
        <v>1</v>
      </c>
      <c r="EE13" s="63">
        <f>(1+SUMPRODUCT($EJ13:$EL13,'Conversion Tables'!$V$17:$X$17))</f>
        <v>1</v>
      </c>
      <c r="EF13" s="64">
        <f>EC13*ED13*EE13*'Weighting Scale'!$D$19</f>
        <v>0</v>
      </c>
      <c r="EG13" s="63">
        <f>IFERROR(VLOOKUP(AE13,'Conversion Tables'!$G$16:$M$20,2,FALSE)/'Conversion Tables'!$H$20*'Conversion Tables'!$H$21,0)</f>
        <v>0</v>
      </c>
      <c r="EH13" s="63">
        <f>IFERROR(VLOOKUP(AF13,'Conversion Tables'!$G$16:$M$20,3,FALSE)/'Conversion Tables'!$I$20*'Conversion Tables'!$I$21,0)</f>
        <v>0</v>
      </c>
      <c r="EI13" s="63">
        <f>IFERROR(VLOOKUP(AG13,'Conversion Tables'!$G$16:$M$20,4,FALSE)/'Conversion Tables'!J$20*'Conversion Tables'!$J$21,0)</f>
        <v>0</v>
      </c>
      <c r="EJ13" s="63">
        <f>IFERROR(VLOOKUP(AH13,'Conversion Tables'!$G$16:$M$20,5,FALSE)/'Conversion Tables'!K$20*'Conversion Tables'!$K$21,0)</f>
        <v>0</v>
      </c>
      <c r="EK13" s="63">
        <f>IFERROR(VLOOKUP(AI13,'Conversion Tables'!$G$16:$M$20,6,FALSE)/'Conversion Tables'!L$20*'Conversion Tables'!$L$21,0)</f>
        <v>0</v>
      </c>
      <c r="EL13" s="63">
        <f>IFERROR(VLOOKUP(AJ13,'Conversion Tables'!$G$16:$M$20,7,FALSE)/'Conversion Tables'!M$20*'Conversion Tables'!$M$21,0)</f>
        <v>0</v>
      </c>
      <c r="EM13" s="64">
        <f t="shared" si="19"/>
        <v>0</v>
      </c>
    </row>
    <row r="14" spans="1:16342" ht="39" customHeight="1" thickBot="1" x14ac:dyDescent="0.3">
      <c r="A14" s="156">
        <v>3</v>
      </c>
      <c r="B14" s="349"/>
      <c r="C14" s="349"/>
      <c r="D14" s="355"/>
      <c r="E14" s="157"/>
      <c r="F14" s="159"/>
      <c r="G14" s="99"/>
      <c r="H14" s="99"/>
      <c r="I14" s="357"/>
      <c r="J14" s="219"/>
      <c r="K14" s="131" t="str">
        <f t="shared" si="4"/>
        <v/>
      </c>
      <c r="L14" s="119"/>
      <c r="M14" s="97"/>
      <c r="N14" s="97"/>
      <c r="O14" s="119"/>
      <c r="P14" s="97"/>
      <c r="Q14" s="97"/>
      <c r="R14" s="119"/>
      <c r="S14" s="97"/>
      <c r="T14" s="97"/>
      <c r="U14" s="119"/>
      <c r="V14" s="97"/>
      <c r="W14" s="119"/>
      <c r="X14" s="97"/>
      <c r="Y14" s="97"/>
      <c r="Z14" s="201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135">
        <f t="shared" si="5"/>
        <v>0</v>
      </c>
      <c r="AL14" s="135">
        <f t="shared" si="6"/>
        <v>0</v>
      </c>
      <c r="AM14" s="135">
        <f t="shared" si="7"/>
        <v>0</v>
      </c>
      <c r="AN14" s="135">
        <f t="shared" si="8"/>
        <v>0</v>
      </c>
      <c r="AO14" s="135">
        <f t="shared" si="9"/>
        <v>0</v>
      </c>
      <c r="AP14" s="135">
        <f t="shared" si="10"/>
        <v>0</v>
      </c>
      <c r="AQ14" s="135">
        <f t="shared" si="11"/>
        <v>0</v>
      </c>
      <c r="AR14" s="135">
        <f t="shared" si="12"/>
        <v>0</v>
      </c>
      <c r="AS14" s="135">
        <f t="shared" si="13"/>
        <v>0</v>
      </c>
      <c r="AT14" s="135">
        <f t="shared" si="14"/>
        <v>0</v>
      </c>
      <c r="AU14" s="170">
        <f t="shared" si="15"/>
        <v>0</v>
      </c>
      <c r="AV14" s="342" t="str">
        <f t="shared" si="20"/>
        <v/>
      </c>
      <c r="AW14" s="136" t="str">
        <f t="shared" si="16"/>
        <v/>
      </c>
      <c r="AX14" s="112"/>
      <c r="AY14" s="348" t="str">
        <f t="shared" si="17"/>
        <v/>
      </c>
      <c r="AZ14" s="133"/>
      <c r="BA14" s="199">
        <f t="shared" si="18"/>
        <v>0</v>
      </c>
      <c r="BB14" s="207"/>
      <c r="BC14" s="345"/>
      <c r="BD14" s="345"/>
      <c r="BE14" s="345"/>
      <c r="BF14" s="345"/>
      <c r="BG14" s="346"/>
      <c r="BH14" s="257" t="str">
        <f t="shared" ref="BH14:BH77" si="21">IF(SUM(BB14:BG14)=I14-J14,"","error")</f>
        <v/>
      </c>
      <c r="BI14" s="115"/>
      <c r="BJ14" s="116"/>
      <c r="BK14" s="116"/>
      <c r="BL14" s="116"/>
      <c r="BM14" s="116"/>
      <c r="BN14" s="116"/>
      <c r="BO14" s="116"/>
      <c r="BP14" s="140" t="str">
        <f>IF(AZ14&lt;=1,"",IF($BJ14="",0,VLOOKUP($BJ14,'Conversion Tables'!$B$37:$C$62,2,FALSE))+IF($BK14="",0,VLOOKUP($BK14,'Conversion Tables'!$B$37:$C$62,2,FALSE))+IF($BL14="",0,VLOOKUP($BL14,'Conversion Tables'!$B$37:$C$62,2,FALSE))+IF($BM14="",0,VLOOKUP($BM14,'Conversion Tables'!$B$37:$C$62,2,FALSE))+IF($BN14="",0,VLOOKUP($BN14,'Conversion Tables'!$B$37:$C$62,2,FALSE))+IF($BO14="",0,VLOOKUP($BO14,'Conversion Tables'!$B$37:$C$62,2,FALSE)))</f>
        <v/>
      </c>
      <c r="BQ14" s="138"/>
      <c r="BR14" s="117"/>
      <c r="CM14" s="63">
        <f>IFERROR(VLOOKUP(M14,'Conversion Tables'!$B$8:$E$32,2,FALSE),0)</f>
        <v>0</v>
      </c>
      <c r="CN14" s="63">
        <f>IFERROR(VLOOKUP(N14,'Conversion Tables'!$B$8:$E$32,2,FALSE),0)</f>
        <v>0</v>
      </c>
      <c r="CO14" s="63">
        <f>(CM14-CN14)/'Conversion Tables'!$C$32*Max_Point</f>
        <v>0</v>
      </c>
      <c r="CP14" s="63">
        <f>(1+SUMPRODUCT($EG14:$EI14,'Conversion Tables'!$S$8:$U$8))</f>
        <v>1</v>
      </c>
      <c r="CQ14" s="63">
        <f>(1+SUMPRODUCT($EJ14:$EL14,'Conversion Tables'!$V$8:$X$8))</f>
        <v>1</v>
      </c>
      <c r="CR14" s="64">
        <f>CO14*CP14*CQ14*'Weighting Scale'!$D$10</f>
        <v>0</v>
      </c>
      <c r="CS14" s="63">
        <f>IFERROR(VLOOKUP(P14,'Conversion Tables'!$B$8:$E$32,3,FALSE),0)</f>
        <v>0</v>
      </c>
      <c r="CT14" s="63">
        <f>IFERROR(VLOOKUP(Q14,'Conversion Tables'!$B$8:$E$32,3,FALSE),0)</f>
        <v>0</v>
      </c>
      <c r="CU14" s="63">
        <f>(CS14-CT14)/'Conversion Tables'!$D$32*Max_Point</f>
        <v>0</v>
      </c>
      <c r="CV14" s="63">
        <f>(1+SUMPRODUCT($EG14:$EI14,'Conversion Tables'!$S$9:$U$9))</f>
        <v>1</v>
      </c>
      <c r="CW14" s="63">
        <f>(1+SUMPRODUCT($EJ14:$EL14,'Conversion Tables'!$V$9:$X$9))</f>
        <v>1</v>
      </c>
      <c r="CX14" s="64">
        <f>CU14*CV14*CW14*'Weighting Scale'!$D$11</f>
        <v>0</v>
      </c>
      <c r="CY14" s="63">
        <f>IFERROR(VLOOKUP(S14,'Conversion Tables'!$B$8:$E$32,4,FALSE),0)</f>
        <v>0</v>
      </c>
      <c r="CZ14" s="63">
        <f>IFERROR(VLOOKUP(T14,'Conversion Tables'!$B$8:$E$32,4,FALSE),0)</f>
        <v>0</v>
      </c>
      <c r="DA14" s="63">
        <f>(CY14-CZ14)/'Conversion Tables'!$E$32*Max_Point</f>
        <v>0</v>
      </c>
      <c r="DB14" s="63">
        <f>(1+SUMPRODUCT($EG14:$EI14,'Conversion Tables'!$S$10:$U$10))</f>
        <v>1</v>
      </c>
      <c r="DC14" s="63">
        <f>(1+SUMPRODUCT($EJ14:$EL14,'Conversion Tables'!$V$10:$X$10))</f>
        <v>1</v>
      </c>
      <c r="DD14" s="64">
        <f>DA14*DB14*DC14*'Weighting Scale'!$D$12</f>
        <v>0</v>
      </c>
      <c r="DE14" s="63">
        <f>IFERROR(VLOOKUP(V14,'Conversion Tables'!$G$8:$N$12,2, FALSE)/'Conversion Tables'!$H$12*Max_Point,0)</f>
        <v>0</v>
      </c>
      <c r="DF14" s="63">
        <f>(1+SUMPRODUCT($EG14:$EI14,'Conversion Tables'!$S$11:$U$11))</f>
        <v>1</v>
      </c>
      <c r="DG14" s="63">
        <f>(1+SUMPRODUCT($EJ14:$EL14,'Conversion Tables'!$V$11:$X$11))</f>
        <v>1</v>
      </c>
      <c r="DH14" s="64">
        <f>DE14*DF14*DG14*'Weighting Scale'!$D$14</f>
        <v>0</v>
      </c>
      <c r="DI14" s="63">
        <f>IFERROR(VLOOKUP(X14,'Conversion Tables'!$G$8:$N$12,3,FALSE)/'Conversion Tables'!$I$12*Max_Point,0)</f>
        <v>0</v>
      </c>
      <c r="DJ14" s="63">
        <f>(1+SUMPRODUCT($EG14:$EI14,'Conversion Tables'!$S$12:$U$12))</f>
        <v>1</v>
      </c>
      <c r="DK14" s="63">
        <f>(1+SUMPRODUCT($EJ14:$EL14,'Conversion Tables'!$V$12:$X$12))</f>
        <v>1</v>
      </c>
      <c r="DL14" s="64">
        <f>DI14*DJ14*DK14*'Weighting Scale'!$D$15</f>
        <v>0</v>
      </c>
      <c r="DM14" s="63">
        <f>IFERROR(VLOOKUP(Y14,'Conversion Tables'!$G$8:$N$12,4,FALSE)/'Conversion Tables'!$J$12*Max_Point,0)</f>
        <v>0</v>
      </c>
      <c r="DN14" s="63">
        <f>(1+SUMPRODUCT($EG14:$EI14,'Conversion Tables'!$S$13:$U$13))</f>
        <v>1</v>
      </c>
      <c r="DO14" s="63">
        <f>(1+SUMPRODUCT($EJ14:$EL14,'Conversion Tables'!$V$13:$X$13))</f>
        <v>1</v>
      </c>
      <c r="DP14" s="64">
        <f>DM14*DN14*DO14*'Weighting Scale'!$D$13</f>
        <v>0</v>
      </c>
      <c r="DQ14" s="63">
        <f>IFERROR(VLOOKUP(AA14,'Conversion Tables'!$G$8:$N$12,4,FALSE)/'Conversion Tables'!$K$12*Max_Point,0)</f>
        <v>0</v>
      </c>
      <c r="DR14" s="63">
        <f>(1+SUMPRODUCT($EG14:$EI14,'Conversion Tables'!$S$14:$U$14))</f>
        <v>1</v>
      </c>
      <c r="DS14" s="63">
        <f>(1+SUMPRODUCT($EJ14:$EL14,'Conversion Tables'!$V$14:$X$14))</f>
        <v>1</v>
      </c>
      <c r="DT14" s="64">
        <f>DQ14*DR14*DS14*'Weighting Scale'!$D$16</f>
        <v>0</v>
      </c>
      <c r="DU14" s="63">
        <f>IFERROR(VLOOKUP(AB14,'Conversion Tables'!$G$8:$N$12,5,FALSE)/'Conversion Tables'!$L$12*Max_Point,0)</f>
        <v>0</v>
      </c>
      <c r="DV14" s="63">
        <f>(1+SUMPRODUCT($EG14:$EI14,'Conversion Tables'!$S$15:$U$15))</f>
        <v>1</v>
      </c>
      <c r="DW14" s="63">
        <f>(1+SUMPRODUCT($EJ14:$EL14,'Conversion Tables'!$V$15:$X$15))</f>
        <v>1</v>
      </c>
      <c r="DX14" s="64">
        <f>DU14*DV14*DW14*'Weighting Scale'!$D$17</f>
        <v>0</v>
      </c>
      <c r="DY14" s="63">
        <f>IFERROR(VLOOKUP(AC14,'Conversion Tables'!$G$8:$N$12,6,FALSE)/'Conversion Tables'!$M$12*Max_Point,0)</f>
        <v>0</v>
      </c>
      <c r="DZ14" s="63">
        <f>(1+SUMPRODUCT($EG14:$EI14,'Conversion Tables'!$S$16:$U$16))</f>
        <v>1</v>
      </c>
      <c r="EA14" s="63">
        <f>(1+SUMPRODUCT($EJ14:$EL14,'Conversion Tables'!$V$16:$X$16))</f>
        <v>1</v>
      </c>
      <c r="EB14" s="64">
        <f>DY14*DZ14*EA14*'Weighting Scale'!$D$18</f>
        <v>0</v>
      </c>
      <c r="EC14" s="63">
        <f>IFERROR(VLOOKUP(AD14,'Conversion Tables'!$G$8:$N$12,7,FALSE)/'Conversion Tables'!$N$12*Max_Point,0)</f>
        <v>0</v>
      </c>
      <c r="ED14" s="63">
        <f>(1+SUMPRODUCT($EG14:$EI14,'Conversion Tables'!$S$17:$U$17))</f>
        <v>1</v>
      </c>
      <c r="EE14" s="63">
        <f>(1+SUMPRODUCT($EJ14:$EL14,'Conversion Tables'!$V$17:$X$17))</f>
        <v>1</v>
      </c>
      <c r="EF14" s="64">
        <f>EC14*ED14*EE14*'Weighting Scale'!$D$19</f>
        <v>0</v>
      </c>
      <c r="EG14" s="63">
        <f>IFERROR(VLOOKUP(AE14,'Conversion Tables'!$G$16:$M$20,2,FALSE)/'Conversion Tables'!$H$20*'Conversion Tables'!$H$21,0)</f>
        <v>0</v>
      </c>
      <c r="EH14" s="63">
        <f>IFERROR(VLOOKUP(AF14,'Conversion Tables'!$G$16:$M$20,3,FALSE)/'Conversion Tables'!$I$20*'Conversion Tables'!$I$21,0)</f>
        <v>0</v>
      </c>
      <c r="EI14" s="63">
        <f>IFERROR(VLOOKUP(AG14,'Conversion Tables'!$G$16:$M$20,4,FALSE)/'Conversion Tables'!J$20*'Conversion Tables'!$J$21,0)</f>
        <v>0</v>
      </c>
      <c r="EJ14" s="63">
        <f>IFERROR(VLOOKUP(AH14,'Conversion Tables'!$G$16:$M$20,5,FALSE)/'Conversion Tables'!K$20*'Conversion Tables'!$K$21,0)</f>
        <v>0</v>
      </c>
      <c r="EK14" s="63">
        <f>IFERROR(VLOOKUP(AI14,'Conversion Tables'!$G$16:$M$20,6,FALSE)/'Conversion Tables'!L$20*'Conversion Tables'!$L$21,0)</f>
        <v>0</v>
      </c>
      <c r="EL14" s="63">
        <f>IFERROR(VLOOKUP(AJ14,'Conversion Tables'!$G$16:$M$20,7,FALSE)/'Conversion Tables'!M$20*'Conversion Tables'!$M$21,0)</f>
        <v>0</v>
      </c>
      <c r="EM14" s="64">
        <f t="shared" si="19"/>
        <v>0</v>
      </c>
    </row>
    <row r="15" spans="1:16342" ht="39" customHeight="1" thickBot="1" x14ac:dyDescent="0.3">
      <c r="A15" s="156">
        <v>4</v>
      </c>
      <c r="B15" s="349"/>
      <c r="C15" s="351"/>
      <c r="D15" s="67"/>
      <c r="E15" s="157"/>
      <c r="F15" s="67"/>
      <c r="G15" s="158"/>
      <c r="H15" s="99"/>
      <c r="I15" s="358"/>
      <c r="J15" s="218"/>
      <c r="K15" s="131" t="str">
        <f t="shared" si="4"/>
        <v/>
      </c>
      <c r="L15" s="119"/>
      <c r="M15" s="97"/>
      <c r="N15" s="97"/>
      <c r="O15" s="119"/>
      <c r="P15" s="97"/>
      <c r="Q15" s="97"/>
      <c r="R15" s="119"/>
      <c r="S15" s="97"/>
      <c r="T15" s="97"/>
      <c r="U15" s="119"/>
      <c r="V15" s="97"/>
      <c r="W15" s="119"/>
      <c r="X15" s="97"/>
      <c r="Y15" s="97"/>
      <c r="Z15" s="201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135">
        <f t="shared" si="5"/>
        <v>0</v>
      </c>
      <c r="AL15" s="135">
        <f t="shared" si="6"/>
        <v>0</v>
      </c>
      <c r="AM15" s="135">
        <f t="shared" si="7"/>
        <v>0</v>
      </c>
      <c r="AN15" s="135">
        <f t="shared" si="8"/>
        <v>0</v>
      </c>
      <c r="AO15" s="135">
        <f t="shared" si="9"/>
        <v>0</v>
      </c>
      <c r="AP15" s="135">
        <f t="shared" si="10"/>
        <v>0</v>
      </c>
      <c r="AQ15" s="135">
        <f t="shared" si="11"/>
        <v>0</v>
      </c>
      <c r="AR15" s="135">
        <f t="shared" si="12"/>
        <v>0</v>
      </c>
      <c r="AS15" s="135">
        <f t="shared" si="13"/>
        <v>0</v>
      </c>
      <c r="AT15" s="135">
        <f t="shared" si="14"/>
        <v>0</v>
      </c>
      <c r="AU15" s="170">
        <f t="shared" si="15"/>
        <v>0</v>
      </c>
      <c r="AV15" s="342" t="str">
        <f t="shared" si="20"/>
        <v/>
      </c>
      <c r="AW15" s="136" t="str">
        <f t="shared" si="16"/>
        <v/>
      </c>
      <c r="AX15" s="112"/>
      <c r="AY15" s="348" t="str">
        <f t="shared" si="17"/>
        <v/>
      </c>
      <c r="AZ15" s="133"/>
      <c r="BA15" s="150">
        <f t="shared" si="18"/>
        <v>0</v>
      </c>
      <c r="BB15" s="209"/>
      <c r="BC15" s="206"/>
      <c r="BD15" s="206"/>
      <c r="BE15" s="206"/>
      <c r="BF15" s="206"/>
      <c r="BG15" s="210"/>
      <c r="BH15" s="257" t="str">
        <f t="shared" si="21"/>
        <v/>
      </c>
      <c r="BI15" s="115"/>
      <c r="BJ15" s="116"/>
      <c r="BK15" s="116"/>
      <c r="BL15" s="116"/>
      <c r="BM15" s="116"/>
      <c r="BN15" s="116"/>
      <c r="BO15" s="116"/>
      <c r="BP15" s="140" t="str">
        <f>IF(AZ15&lt;=1,"",IF($BJ15="",0,VLOOKUP($BJ15,'Conversion Tables'!$B$37:$C$62,2,FALSE))+IF($BK15="",0,VLOOKUP($BK15,'Conversion Tables'!$B$37:$C$62,2,FALSE))+IF($BL15="",0,VLOOKUP($BL15,'Conversion Tables'!$B$37:$C$62,2,FALSE))+IF($BM15="",0,VLOOKUP($BM15,'Conversion Tables'!$B$37:$C$62,2,FALSE))+IF($BN15="",0,VLOOKUP($BN15,'Conversion Tables'!$B$37:$C$62,2,FALSE))+IF($BO15="",0,VLOOKUP($BO15,'Conversion Tables'!$B$37:$C$62,2,FALSE)))</f>
        <v/>
      </c>
      <c r="BQ15" s="138"/>
      <c r="BR15" s="117"/>
      <c r="CM15" s="63">
        <f>IFERROR(VLOOKUP(M15,'Conversion Tables'!$B$8:$E$32,2,FALSE),0)</f>
        <v>0</v>
      </c>
      <c r="CN15" s="63">
        <f>IFERROR(VLOOKUP(N15,'Conversion Tables'!$B$8:$E$32,2,FALSE),0)</f>
        <v>0</v>
      </c>
      <c r="CO15" s="63">
        <f>(CM15-CN15)/'Conversion Tables'!$C$32*Max_Point</f>
        <v>0</v>
      </c>
      <c r="CP15" s="63">
        <f>(1+SUMPRODUCT($EG15:$EI15,'Conversion Tables'!$S$8:$U$8))</f>
        <v>1</v>
      </c>
      <c r="CQ15" s="63">
        <f>(1+SUMPRODUCT($EJ15:$EL15,'Conversion Tables'!$V$8:$X$8))</f>
        <v>1</v>
      </c>
      <c r="CR15" s="64">
        <f>CO15*CP15*CQ15*'Weighting Scale'!$D$10</f>
        <v>0</v>
      </c>
      <c r="CS15" s="63">
        <f>IFERROR(VLOOKUP(P15,'Conversion Tables'!$B$8:$E$32,3,FALSE),0)</f>
        <v>0</v>
      </c>
      <c r="CT15" s="63">
        <f>IFERROR(VLOOKUP(Q15,'Conversion Tables'!$B$8:$E$32,3,FALSE),0)</f>
        <v>0</v>
      </c>
      <c r="CU15" s="63">
        <f>(CS15-CT15)/'Conversion Tables'!$D$32*Max_Point</f>
        <v>0</v>
      </c>
      <c r="CV15" s="63">
        <f>(1+SUMPRODUCT($EG15:$EI15,'Conversion Tables'!$S$9:$U$9))</f>
        <v>1</v>
      </c>
      <c r="CW15" s="63">
        <f>(1+SUMPRODUCT($EJ15:$EL15,'Conversion Tables'!$V$9:$X$9))</f>
        <v>1</v>
      </c>
      <c r="CX15" s="64">
        <f>CU15*CV15*CW15*'Weighting Scale'!$D$11</f>
        <v>0</v>
      </c>
      <c r="CY15" s="63">
        <f>IFERROR(VLOOKUP(S15,'Conversion Tables'!$B$8:$E$32,4,FALSE),0)</f>
        <v>0</v>
      </c>
      <c r="CZ15" s="63">
        <f>IFERROR(VLOOKUP(T15,'Conversion Tables'!$B$8:$E$32,4,FALSE),0)</f>
        <v>0</v>
      </c>
      <c r="DA15" s="63">
        <f>(CY15-CZ15)/'Conversion Tables'!$E$32*Max_Point</f>
        <v>0</v>
      </c>
      <c r="DB15" s="63">
        <f>(1+SUMPRODUCT($EG15:$EI15,'Conversion Tables'!$S$10:$U$10))</f>
        <v>1</v>
      </c>
      <c r="DC15" s="63">
        <f>(1+SUMPRODUCT($EJ15:$EL15,'Conversion Tables'!$V$10:$X$10))</f>
        <v>1</v>
      </c>
      <c r="DD15" s="64">
        <f>DA15*DB15*DC15*'Weighting Scale'!$D$12</f>
        <v>0</v>
      </c>
      <c r="DE15" s="63">
        <f>IFERROR(VLOOKUP(V15,'Conversion Tables'!$G$8:$N$12,2, FALSE)/'Conversion Tables'!$H$12*Max_Point,0)</f>
        <v>0</v>
      </c>
      <c r="DF15" s="63">
        <f>(1+SUMPRODUCT($EG15:$EI15,'Conversion Tables'!$S$11:$U$11))</f>
        <v>1</v>
      </c>
      <c r="DG15" s="63">
        <f>(1+SUMPRODUCT($EJ15:$EL15,'Conversion Tables'!$V$11:$X$11))</f>
        <v>1</v>
      </c>
      <c r="DH15" s="64">
        <f>DE15*DF15*DG15*'Weighting Scale'!$D$14</f>
        <v>0</v>
      </c>
      <c r="DI15" s="63">
        <f>IFERROR(VLOOKUP(X15,'Conversion Tables'!$G$8:$N$12,3,FALSE)/'Conversion Tables'!$I$12*Max_Point,0)</f>
        <v>0</v>
      </c>
      <c r="DJ15" s="63">
        <f>(1+SUMPRODUCT($EG15:$EI15,'Conversion Tables'!$S$12:$U$12))</f>
        <v>1</v>
      </c>
      <c r="DK15" s="63">
        <f>(1+SUMPRODUCT($EJ15:$EL15,'Conversion Tables'!$V$12:$X$12))</f>
        <v>1</v>
      </c>
      <c r="DL15" s="64">
        <f>DI15*DJ15*DK15*'Weighting Scale'!$D$15</f>
        <v>0</v>
      </c>
      <c r="DM15" s="63">
        <f>IFERROR(VLOOKUP(Y15,'Conversion Tables'!$G$8:$N$12,4,FALSE)/'Conversion Tables'!$J$12*Max_Point,0)</f>
        <v>0</v>
      </c>
      <c r="DN15" s="63">
        <f>(1+SUMPRODUCT($EG15:$EI15,'Conversion Tables'!$S$13:$U$13))</f>
        <v>1</v>
      </c>
      <c r="DO15" s="63">
        <f>(1+SUMPRODUCT($EJ15:$EL15,'Conversion Tables'!$V$13:$X$13))</f>
        <v>1</v>
      </c>
      <c r="DP15" s="64">
        <f>DM15*DN15*DO15*'Weighting Scale'!$D$13</f>
        <v>0</v>
      </c>
      <c r="DQ15" s="63">
        <f>IFERROR(VLOOKUP(AA15,'Conversion Tables'!$G$8:$N$12,4,FALSE)/'Conversion Tables'!$K$12*Max_Point,0)</f>
        <v>0</v>
      </c>
      <c r="DR15" s="63">
        <f>(1+SUMPRODUCT($EG15:$EI15,'Conversion Tables'!$S$14:$U$14))</f>
        <v>1</v>
      </c>
      <c r="DS15" s="63">
        <f>(1+SUMPRODUCT($EJ15:$EL15,'Conversion Tables'!$V$14:$X$14))</f>
        <v>1</v>
      </c>
      <c r="DT15" s="64">
        <f>DQ15*DR15*DS15*'Weighting Scale'!$D$16</f>
        <v>0</v>
      </c>
      <c r="DU15" s="63">
        <f>IFERROR(VLOOKUP(AB15,'Conversion Tables'!$G$8:$N$12,5,FALSE)/'Conversion Tables'!$L$12*Max_Point,0)</f>
        <v>0</v>
      </c>
      <c r="DV15" s="63">
        <f>(1+SUMPRODUCT($EG15:$EI15,'Conversion Tables'!$S$15:$U$15))</f>
        <v>1</v>
      </c>
      <c r="DW15" s="63">
        <f>(1+SUMPRODUCT($EJ15:$EL15,'Conversion Tables'!$V$15:$X$15))</f>
        <v>1</v>
      </c>
      <c r="DX15" s="64">
        <f>DU15*DV15*DW15*'Weighting Scale'!$D$17</f>
        <v>0</v>
      </c>
      <c r="DY15" s="63">
        <f>IFERROR(VLOOKUP(AC15,'Conversion Tables'!$G$8:$N$12,6,FALSE)/'Conversion Tables'!$M$12*Max_Point,0)</f>
        <v>0</v>
      </c>
      <c r="DZ15" s="63">
        <f>(1+SUMPRODUCT($EG15:$EI15,'Conversion Tables'!$S$16:$U$16))</f>
        <v>1</v>
      </c>
      <c r="EA15" s="63">
        <f>(1+SUMPRODUCT($EJ15:$EL15,'Conversion Tables'!$V$16:$X$16))</f>
        <v>1</v>
      </c>
      <c r="EB15" s="64">
        <f>DY15*DZ15*EA15*'Weighting Scale'!$D$18</f>
        <v>0</v>
      </c>
      <c r="EC15" s="63">
        <f>IFERROR(VLOOKUP(AD15,'Conversion Tables'!$G$8:$N$12,7,FALSE)/'Conversion Tables'!$N$12*Max_Point,0)</f>
        <v>0</v>
      </c>
      <c r="ED15" s="63">
        <f>(1+SUMPRODUCT($EG15:$EI15,'Conversion Tables'!$S$17:$U$17))</f>
        <v>1</v>
      </c>
      <c r="EE15" s="63">
        <f>(1+SUMPRODUCT($EJ15:$EL15,'Conversion Tables'!$V$17:$X$17))</f>
        <v>1</v>
      </c>
      <c r="EF15" s="64">
        <f>EC15*ED15*EE15*'Weighting Scale'!$D$19</f>
        <v>0</v>
      </c>
      <c r="EG15" s="63">
        <f>IFERROR(VLOOKUP(AE15,'Conversion Tables'!$G$16:$M$20,2,FALSE)/'Conversion Tables'!$H$20*'Conversion Tables'!$H$21,0)</f>
        <v>0</v>
      </c>
      <c r="EH15" s="63">
        <f>IFERROR(VLOOKUP(AF15,'Conversion Tables'!$G$16:$M$20,3,FALSE)/'Conversion Tables'!$I$20*'Conversion Tables'!$I$21,0)</f>
        <v>0</v>
      </c>
      <c r="EI15" s="63">
        <f>IFERROR(VLOOKUP(AG15,'Conversion Tables'!$G$16:$M$20,4,FALSE)/'Conversion Tables'!J$20*'Conversion Tables'!$J$21,0)</f>
        <v>0</v>
      </c>
      <c r="EJ15" s="63">
        <f>IFERROR(VLOOKUP(AH15,'Conversion Tables'!$G$16:$M$20,5,FALSE)/'Conversion Tables'!K$20*'Conversion Tables'!$K$21,0)</f>
        <v>0</v>
      </c>
      <c r="EK15" s="63">
        <f>IFERROR(VLOOKUP(AI15,'Conversion Tables'!$G$16:$M$20,6,FALSE)/'Conversion Tables'!L$20*'Conversion Tables'!$L$21,0)</f>
        <v>0</v>
      </c>
      <c r="EL15" s="63">
        <f>IFERROR(VLOOKUP(AJ15,'Conversion Tables'!$G$16:$M$20,7,FALSE)/'Conversion Tables'!M$20*'Conversion Tables'!$M$21,0)</f>
        <v>0</v>
      </c>
      <c r="EM15" s="64">
        <f t="shared" si="19"/>
        <v>0</v>
      </c>
    </row>
    <row r="16" spans="1:16342" ht="39" customHeight="1" thickBot="1" x14ac:dyDescent="0.3">
      <c r="A16" s="156">
        <v>5</v>
      </c>
      <c r="B16" s="349"/>
      <c r="C16" s="349"/>
      <c r="D16" s="67"/>
      <c r="E16" s="157"/>
      <c r="F16" s="159"/>
      <c r="G16" s="158"/>
      <c r="H16" s="99"/>
      <c r="I16" s="357"/>
      <c r="J16" s="218"/>
      <c r="K16" s="131" t="str">
        <f t="shared" si="4"/>
        <v/>
      </c>
      <c r="L16" s="119"/>
      <c r="M16" s="97"/>
      <c r="N16" s="97"/>
      <c r="O16" s="119"/>
      <c r="P16" s="97"/>
      <c r="Q16" s="97"/>
      <c r="R16" s="119"/>
      <c r="S16" s="97"/>
      <c r="T16" s="97"/>
      <c r="U16" s="119"/>
      <c r="V16" s="97"/>
      <c r="W16" s="119"/>
      <c r="X16" s="97"/>
      <c r="Y16" s="97"/>
      <c r="Z16" s="201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135">
        <f t="shared" si="5"/>
        <v>0</v>
      </c>
      <c r="AL16" s="135">
        <f t="shared" si="6"/>
        <v>0</v>
      </c>
      <c r="AM16" s="135">
        <f t="shared" si="7"/>
        <v>0</v>
      </c>
      <c r="AN16" s="135">
        <f t="shared" si="8"/>
        <v>0</v>
      </c>
      <c r="AO16" s="135">
        <f t="shared" si="9"/>
        <v>0</v>
      </c>
      <c r="AP16" s="135">
        <f t="shared" si="10"/>
        <v>0</v>
      </c>
      <c r="AQ16" s="135">
        <f t="shared" si="11"/>
        <v>0</v>
      </c>
      <c r="AR16" s="135">
        <f t="shared" si="12"/>
        <v>0</v>
      </c>
      <c r="AS16" s="135">
        <f t="shared" si="13"/>
        <v>0</v>
      </c>
      <c r="AT16" s="135">
        <f t="shared" si="14"/>
        <v>0</v>
      </c>
      <c r="AU16" s="170">
        <f t="shared" si="15"/>
        <v>0</v>
      </c>
      <c r="AV16" s="342" t="str">
        <f t="shared" si="20"/>
        <v/>
      </c>
      <c r="AW16" s="136" t="str">
        <f t="shared" si="16"/>
        <v/>
      </c>
      <c r="AX16" s="112"/>
      <c r="AY16" s="348" t="str">
        <f t="shared" si="17"/>
        <v/>
      </c>
      <c r="AZ16" s="133"/>
      <c r="BA16" s="149">
        <f t="shared" si="18"/>
        <v>0</v>
      </c>
      <c r="BB16" s="209"/>
      <c r="BC16" s="206"/>
      <c r="BD16" s="206"/>
      <c r="BE16" s="206"/>
      <c r="BF16" s="206"/>
      <c r="BG16" s="210"/>
      <c r="BH16" s="257" t="str">
        <f t="shared" si="21"/>
        <v/>
      </c>
      <c r="BI16" s="115"/>
      <c r="BJ16" s="116"/>
      <c r="BK16" s="116"/>
      <c r="BL16" s="116"/>
      <c r="BM16" s="116"/>
      <c r="BN16" s="116"/>
      <c r="BO16" s="116"/>
      <c r="BP16" s="140" t="str">
        <f>IF(AZ16&lt;=1,"",IF($BJ16="",0,VLOOKUP($BJ16,'Conversion Tables'!$B$37:$C$62,2,FALSE))+IF($BK16="",0,VLOOKUP($BK16,'Conversion Tables'!$B$37:$C$62,2,FALSE))+IF($BL16="",0,VLOOKUP($BL16,'Conversion Tables'!$B$37:$C$62,2,FALSE))+IF($BM16="",0,VLOOKUP($BM16,'Conversion Tables'!$B$37:$C$62,2,FALSE))+IF($BN16="",0,VLOOKUP($BN16,'Conversion Tables'!$B$37:$C$62,2,FALSE))+IF($BO16="",0,VLOOKUP($BO16,'Conversion Tables'!$B$37:$C$62,2,FALSE)))</f>
        <v/>
      </c>
      <c r="BQ16" s="138"/>
      <c r="BR16" s="117"/>
      <c r="CM16" s="63">
        <f>IFERROR(VLOOKUP(M16,'Conversion Tables'!$B$8:$E$32,2,FALSE),0)</f>
        <v>0</v>
      </c>
      <c r="CN16" s="63">
        <f>IFERROR(VLOOKUP(N16,'Conversion Tables'!$B$8:$E$32,2,FALSE),0)</f>
        <v>0</v>
      </c>
      <c r="CO16" s="63">
        <f>(CM16-CN16)/'Conversion Tables'!$C$32*Max_Point</f>
        <v>0</v>
      </c>
      <c r="CP16" s="63">
        <f>(1+SUMPRODUCT($EG16:$EI16,'Conversion Tables'!$S$8:$U$8))</f>
        <v>1</v>
      </c>
      <c r="CQ16" s="63">
        <f>(1+SUMPRODUCT($EJ16:$EL16,'Conversion Tables'!$V$8:$X$8))</f>
        <v>1</v>
      </c>
      <c r="CR16" s="64">
        <f>CO16*CP16*CQ16*'Weighting Scale'!$D$10</f>
        <v>0</v>
      </c>
      <c r="CS16" s="63">
        <f>IFERROR(VLOOKUP(P16,'Conversion Tables'!$B$8:$E$32,3,FALSE),0)</f>
        <v>0</v>
      </c>
      <c r="CT16" s="63">
        <f>IFERROR(VLOOKUP(Q16,'Conversion Tables'!$B$8:$E$32,3,FALSE),0)</f>
        <v>0</v>
      </c>
      <c r="CU16" s="63">
        <f>(CS16-CT16)/'Conversion Tables'!$D$32*Max_Point</f>
        <v>0</v>
      </c>
      <c r="CV16" s="63">
        <f>(1+SUMPRODUCT($EG16:$EI16,'Conversion Tables'!$S$9:$U$9))</f>
        <v>1</v>
      </c>
      <c r="CW16" s="63">
        <f>(1+SUMPRODUCT($EJ16:$EL16,'Conversion Tables'!$V$9:$X$9))</f>
        <v>1</v>
      </c>
      <c r="CX16" s="64">
        <f>CU16*CV16*CW16*'Weighting Scale'!$D$11</f>
        <v>0</v>
      </c>
      <c r="CY16" s="63">
        <f>IFERROR(VLOOKUP(S16,'Conversion Tables'!$B$8:$E$32,4,FALSE),0)</f>
        <v>0</v>
      </c>
      <c r="CZ16" s="63">
        <f>IFERROR(VLOOKUP(T16,'Conversion Tables'!$B$8:$E$32,4,FALSE),0)</f>
        <v>0</v>
      </c>
      <c r="DA16" s="63">
        <f>(CY16-CZ16)/'Conversion Tables'!$E$32*Max_Point</f>
        <v>0</v>
      </c>
      <c r="DB16" s="63">
        <f>(1+SUMPRODUCT($EG16:$EI16,'Conversion Tables'!$S$10:$U$10))</f>
        <v>1</v>
      </c>
      <c r="DC16" s="63">
        <f>(1+SUMPRODUCT($EJ16:$EL16,'Conversion Tables'!$V$10:$X$10))</f>
        <v>1</v>
      </c>
      <c r="DD16" s="64">
        <f>DA16*DB16*DC16*'Weighting Scale'!$D$12</f>
        <v>0</v>
      </c>
      <c r="DE16" s="63">
        <f>IFERROR(VLOOKUP(V16,'Conversion Tables'!$G$8:$N$12,2, FALSE)/'Conversion Tables'!$H$12*Max_Point,0)</f>
        <v>0</v>
      </c>
      <c r="DF16" s="63">
        <f>(1+SUMPRODUCT($EG16:$EI16,'Conversion Tables'!$S$11:$U$11))</f>
        <v>1</v>
      </c>
      <c r="DG16" s="63">
        <f>(1+SUMPRODUCT($EJ16:$EL16,'Conversion Tables'!$V$11:$X$11))</f>
        <v>1</v>
      </c>
      <c r="DH16" s="64">
        <f>DE16*DF16*DG16*'Weighting Scale'!$D$14</f>
        <v>0</v>
      </c>
      <c r="DI16" s="63">
        <f>IFERROR(VLOOKUP(X16,'Conversion Tables'!$G$8:$N$12,3,FALSE)/'Conversion Tables'!$I$12*Max_Point,0)</f>
        <v>0</v>
      </c>
      <c r="DJ16" s="63">
        <f>(1+SUMPRODUCT($EG16:$EI16,'Conversion Tables'!$S$12:$U$12))</f>
        <v>1</v>
      </c>
      <c r="DK16" s="63">
        <f>(1+SUMPRODUCT($EJ16:$EL16,'Conversion Tables'!$V$12:$X$12))</f>
        <v>1</v>
      </c>
      <c r="DL16" s="64">
        <f>DI16*DJ16*DK16*'Weighting Scale'!$D$15</f>
        <v>0</v>
      </c>
      <c r="DM16" s="63">
        <f>IFERROR(VLOOKUP(Y16,'Conversion Tables'!$G$8:$N$12,4,FALSE)/'Conversion Tables'!$J$12*Max_Point,0)</f>
        <v>0</v>
      </c>
      <c r="DN16" s="63">
        <f>(1+SUMPRODUCT($EG16:$EI16,'Conversion Tables'!$S$13:$U$13))</f>
        <v>1</v>
      </c>
      <c r="DO16" s="63">
        <f>(1+SUMPRODUCT($EJ16:$EL16,'Conversion Tables'!$V$13:$X$13))</f>
        <v>1</v>
      </c>
      <c r="DP16" s="64">
        <f>DM16*DN16*DO16*'Weighting Scale'!$D$13</f>
        <v>0</v>
      </c>
      <c r="DQ16" s="63">
        <f>IFERROR(VLOOKUP(AA16,'Conversion Tables'!$G$8:$N$12,4,FALSE)/'Conversion Tables'!$K$12*Max_Point,0)</f>
        <v>0</v>
      </c>
      <c r="DR16" s="63">
        <f>(1+SUMPRODUCT($EG16:$EI16,'Conversion Tables'!$S$14:$U$14))</f>
        <v>1</v>
      </c>
      <c r="DS16" s="63">
        <f>(1+SUMPRODUCT($EJ16:$EL16,'Conversion Tables'!$V$14:$X$14))</f>
        <v>1</v>
      </c>
      <c r="DT16" s="64">
        <f>DQ16*DR16*DS16*'Weighting Scale'!$D$16</f>
        <v>0</v>
      </c>
      <c r="DU16" s="63">
        <f>IFERROR(VLOOKUP(AB16,'Conversion Tables'!$G$8:$N$12,5,FALSE)/'Conversion Tables'!$L$12*Max_Point,0)</f>
        <v>0</v>
      </c>
      <c r="DV16" s="63">
        <f>(1+SUMPRODUCT($EG16:$EI16,'Conversion Tables'!$S$15:$U$15))</f>
        <v>1</v>
      </c>
      <c r="DW16" s="63">
        <f>(1+SUMPRODUCT($EJ16:$EL16,'Conversion Tables'!$V$15:$X$15))</f>
        <v>1</v>
      </c>
      <c r="DX16" s="64">
        <f>DU16*DV16*DW16*'Weighting Scale'!$D$17</f>
        <v>0</v>
      </c>
      <c r="DY16" s="63">
        <f>IFERROR(VLOOKUP(AC16,'Conversion Tables'!$G$8:$N$12,6,FALSE)/'Conversion Tables'!$M$12*Max_Point,0)</f>
        <v>0</v>
      </c>
      <c r="DZ16" s="63">
        <f>(1+SUMPRODUCT($EG16:$EI16,'Conversion Tables'!$S$16:$U$16))</f>
        <v>1</v>
      </c>
      <c r="EA16" s="63">
        <f>(1+SUMPRODUCT($EJ16:$EL16,'Conversion Tables'!$V$16:$X$16))</f>
        <v>1</v>
      </c>
      <c r="EB16" s="64">
        <f>DY16*DZ16*EA16*'Weighting Scale'!$D$18</f>
        <v>0</v>
      </c>
      <c r="EC16" s="63">
        <f>IFERROR(VLOOKUP(AD16,'Conversion Tables'!$G$8:$N$12,7,FALSE)/'Conversion Tables'!$N$12*Max_Point,0)</f>
        <v>0</v>
      </c>
      <c r="ED16" s="63">
        <f>(1+SUMPRODUCT($EG16:$EI16,'Conversion Tables'!$S$17:$U$17))</f>
        <v>1</v>
      </c>
      <c r="EE16" s="63">
        <f>(1+SUMPRODUCT($EJ16:$EL16,'Conversion Tables'!$V$17:$X$17))</f>
        <v>1</v>
      </c>
      <c r="EF16" s="64">
        <f>EC16*ED16*EE16*'Weighting Scale'!$D$19</f>
        <v>0</v>
      </c>
      <c r="EG16" s="63">
        <f>IFERROR(VLOOKUP(AE16,'Conversion Tables'!$G$16:$M$20,2,FALSE)/'Conversion Tables'!$H$20*'Conversion Tables'!$H$21,0)</f>
        <v>0</v>
      </c>
      <c r="EH16" s="63">
        <f>IFERROR(VLOOKUP(AF16,'Conversion Tables'!$G$16:$M$20,3,FALSE)/'Conversion Tables'!$I$20*'Conversion Tables'!$I$21,0)</f>
        <v>0</v>
      </c>
      <c r="EI16" s="63">
        <f>IFERROR(VLOOKUP(AG16,'Conversion Tables'!$G$16:$M$20,4,FALSE)/'Conversion Tables'!J$20*'Conversion Tables'!$J$21,0)</f>
        <v>0</v>
      </c>
      <c r="EJ16" s="63">
        <f>IFERROR(VLOOKUP(AH16,'Conversion Tables'!$G$16:$M$20,5,FALSE)/'Conversion Tables'!K$20*'Conversion Tables'!$K$21,0)</f>
        <v>0</v>
      </c>
      <c r="EK16" s="63">
        <f>IFERROR(VLOOKUP(AI16,'Conversion Tables'!$G$16:$M$20,6,FALSE)/'Conversion Tables'!L$20*'Conversion Tables'!$L$21,0)</f>
        <v>0</v>
      </c>
      <c r="EL16" s="63">
        <f>IFERROR(VLOOKUP(AJ16,'Conversion Tables'!$G$16:$M$20,7,FALSE)/'Conversion Tables'!M$20*'Conversion Tables'!$M$21,0)</f>
        <v>0</v>
      </c>
      <c r="EM16" s="64">
        <f t="shared" si="19"/>
        <v>0</v>
      </c>
    </row>
    <row r="17" spans="1:143" ht="39" customHeight="1" thickBot="1" x14ac:dyDescent="0.3">
      <c r="A17" s="156">
        <v>6</v>
      </c>
      <c r="B17" s="351"/>
      <c r="C17" s="351"/>
      <c r="D17" s="67"/>
      <c r="E17" s="157"/>
      <c r="F17" s="67"/>
      <c r="G17" s="158"/>
      <c r="H17" s="99"/>
      <c r="I17" s="357"/>
      <c r="J17" s="218"/>
      <c r="K17" s="131" t="str">
        <f t="shared" si="4"/>
        <v/>
      </c>
      <c r="L17" s="119"/>
      <c r="M17" s="97"/>
      <c r="N17" s="97"/>
      <c r="O17" s="119"/>
      <c r="P17" s="97"/>
      <c r="Q17" s="97"/>
      <c r="R17" s="119"/>
      <c r="S17" s="97"/>
      <c r="T17" s="97"/>
      <c r="U17" s="119"/>
      <c r="V17" s="97"/>
      <c r="W17" s="119"/>
      <c r="X17" s="97"/>
      <c r="Y17" s="97"/>
      <c r="Z17" s="201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135">
        <f t="shared" si="5"/>
        <v>0</v>
      </c>
      <c r="AL17" s="135">
        <f t="shared" si="6"/>
        <v>0</v>
      </c>
      <c r="AM17" s="135">
        <f t="shared" si="7"/>
        <v>0</v>
      </c>
      <c r="AN17" s="135">
        <f t="shared" si="8"/>
        <v>0</v>
      </c>
      <c r="AO17" s="135">
        <f t="shared" si="9"/>
        <v>0</v>
      </c>
      <c r="AP17" s="135">
        <f t="shared" si="10"/>
        <v>0</v>
      </c>
      <c r="AQ17" s="135">
        <f t="shared" si="11"/>
        <v>0</v>
      </c>
      <c r="AR17" s="135">
        <f t="shared" si="12"/>
        <v>0</v>
      </c>
      <c r="AS17" s="135">
        <f t="shared" si="13"/>
        <v>0</v>
      </c>
      <c r="AT17" s="135">
        <f t="shared" si="14"/>
        <v>0</v>
      </c>
      <c r="AU17" s="170">
        <f t="shared" si="15"/>
        <v>0</v>
      </c>
      <c r="AV17" s="342" t="str">
        <f t="shared" si="20"/>
        <v/>
      </c>
      <c r="AW17" s="136" t="str">
        <f t="shared" si="16"/>
        <v/>
      </c>
      <c r="AX17" s="112"/>
      <c r="AY17" s="348" t="str">
        <f t="shared" si="17"/>
        <v/>
      </c>
      <c r="AZ17" s="133"/>
      <c r="BA17" s="149">
        <f t="shared" si="18"/>
        <v>0</v>
      </c>
      <c r="BB17" s="209"/>
      <c r="BC17" s="206"/>
      <c r="BD17" s="206"/>
      <c r="BE17" s="206"/>
      <c r="BF17" s="206"/>
      <c r="BG17" s="210"/>
      <c r="BH17" s="257" t="str">
        <f t="shared" si="21"/>
        <v/>
      </c>
      <c r="BI17" s="115"/>
      <c r="BJ17" s="116"/>
      <c r="BK17" s="116"/>
      <c r="BL17" s="116"/>
      <c r="BM17" s="116"/>
      <c r="BN17" s="116"/>
      <c r="BO17" s="116"/>
      <c r="BP17" s="140" t="str">
        <f>IF(AZ17&lt;=1,"",IF($BJ17="",0,VLOOKUP($BJ17,'Conversion Tables'!$B$37:$C$62,2,FALSE))+IF($BK17="",0,VLOOKUP($BK17,'Conversion Tables'!$B$37:$C$62,2,FALSE))+IF($BL17="",0,VLOOKUP($BL17,'Conversion Tables'!$B$37:$C$62,2,FALSE))+IF($BM17="",0,VLOOKUP($BM17,'Conversion Tables'!$B$37:$C$62,2,FALSE))+IF($BN17="",0,VLOOKUP($BN17,'Conversion Tables'!$B$37:$C$62,2,FALSE))+IF($BO17="",0,VLOOKUP($BO17,'Conversion Tables'!$B$37:$C$62,2,FALSE)))</f>
        <v/>
      </c>
      <c r="BQ17" s="138"/>
      <c r="BR17" s="117"/>
      <c r="CM17" s="63">
        <f>IFERROR(VLOOKUP(M17,'Conversion Tables'!$B$8:$E$32,2,FALSE),0)</f>
        <v>0</v>
      </c>
      <c r="CN17" s="63">
        <f>IFERROR(VLOOKUP(N17,'Conversion Tables'!$B$8:$E$32,2,FALSE),0)</f>
        <v>0</v>
      </c>
      <c r="CO17" s="63">
        <f>(CM17-CN17)/'Conversion Tables'!$C$32*Max_Point</f>
        <v>0</v>
      </c>
      <c r="CP17" s="63">
        <f>(1+SUMPRODUCT($EG17:$EI17,'Conversion Tables'!$S$8:$U$8))</f>
        <v>1</v>
      </c>
      <c r="CQ17" s="63">
        <f>(1+SUMPRODUCT($EJ17:$EL17,'Conversion Tables'!$V$8:$X$8))</f>
        <v>1</v>
      </c>
      <c r="CR17" s="64">
        <f>CO17*CP17*CQ17*'Weighting Scale'!$D$10</f>
        <v>0</v>
      </c>
      <c r="CS17" s="63">
        <f>IFERROR(VLOOKUP(P17,'Conversion Tables'!$B$8:$E$32,3,FALSE),0)</f>
        <v>0</v>
      </c>
      <c r="CT17" s="63">
        <f>IFERROR(VLOOKUP(Q17,'Conversion Tables'!$B$8:$E$32,3,FALSE),0)</f>
        <v>0</v>
      </c>
      <c r="CU17" s="63">
        <f>(CS17-CT17)/'Conversion Tables'!$D$32*Max_Point</f>
        <v>0</v>
      </c>
      <c r="CV17" s="63">
        <f>(1+SUMPRODUCT($EG17:$EI17,'Conversion Tables'!$S$9:$U$9))</f>
        <v>1</v>
      </c>
      <c r="CW17" s="63">
        <f>(1+SUMPRODUCT($EJ17:$EL17,'Conversion Tables'!$V$9:$X$9))</f>
        <v>1</v>
      </c>
      <c r="CX17" s="64">
        <f>CU17*CV17*CW17*'Weighting Scale'!$D$11</f>
        <v>0</v>
      </c>
      <c r="CY17" s="63">
        <f>IFERROR(VLOOKUP(S17,'Conversion Tables'!$B$8:$E$32,4,FALSE),0)</f>
        <v>0</v>
      </c>
      <c r="CZ17" s="63">
        <f>IFERROR(VLOOKUP(T17,'Conversion Tables'!$B$8:$E$32,4,FALSE),0)</f>
        <v>0</v>
      </c>
      <c r="DA17" s="63">
        <f>(CY17-CZ17)/'Conversion Tables'!$E$32*Max_Point</f>
        <v>0</v>
      </c>
      <c r="DB17" s="63">
        <f>(1+SUMPRODUCT($EG17:$EI17,'Conversion Tables'!$S$10:$U$10))</f>
        <v>1</v>
      </c>
      <c r="DC17" s="63">
        <f>(1+SUMPRODUCT($EJ17:$EL17,'Conversion Tables'!$V$10:$X$10))</f>
        <v>1</v>
      </c>
      <c r="DD17" s="64">
        <f>DA17*DB17*DC17*'Weighting Scale'!$D$12</f>
        <v>0</v>
      </c>
      <c r="DE17" s="63">
        <f>IFERROR(VLOOKUP(V17,'Conversion Tables'!$G$8:$N$12,2, FALSE)/'Conversion Tables'!$H$12*Max_Point,0)</f>
        <v>0</v>
      </c>
      <c r="DF17" s="63">
        <f>(1+SUMPRODUCT($EG17:$EI17,'Conversion Tables'!$S$11:$U$11))</f>
        <v>1</v>
      </c>
      <c r="DG17" s="63">
        <f>(1+SUMPRODUCT($EJ17:$EL17,'Conversion Tables'!$V$11:$X$11))</f>
        <v>1</v>
      </c>
      <c r="DH17" s="64">
        <f>DE17*DF17*DG17*'Weighting Scale'!$D$14</f>
        <v>0</v>
      </c>
      <c r="DI17" s="63">
        <f>IFERROR(VLOOKUP(X17,'Conversion Tables'!$G$8:$N$12,3,FALSE)/'Conversion Tables'!$I$12*Max_Point,0)</f>
        <v>0</v>
      </c>
      <c r="DJ17" s="63">
        <f>(1+SUMPRODUCT($EG17:$EI17,'Conversion Tables'!$S$12:$U$12))</f>
        <v>1</v>
      </c>
      <c r="DK17" s="63">
        <f>(1+SUMPRODUCT($EJ17:$EL17,'Conversion Tables'!$V$12:$X$12))</f>
        <v>1</v>
      </c>
      <c r="DL17" s="64">
        <f>DI17*DJ17*DK17*'Weighting Scale'!$D$15</f>
        <v>0</v>
      </c>
      <c r="DM17" s="63">
        <f>IFERROR(VLOOKUP(Y17,'Conversion Tables'!$G$8:$N$12,4,FALSE)/'Conversion Tables'!$J$12*Max_Point,0)</f>
        <v>0</v>
      </c>
      <c r="DN17" s="63">
        <f>(1+SUMPRODUCT($EG17:$EI17,'Conversion Tables'!$S$13:$U$13))</f>
        <v>1</v>
      </c>
      <c r="DO17" s="63">
        <f>(1+SUMPRODUCT($EJ17:$EL17,'Conversion Tables'!$V$13:$X$13))</f>
        <v>1</v>
      </c>
      <c r="DP17" s="64">
        <f>DM17*DN17*DO17*'Weighting Scale'!$D$13</f>
        <v>0</v>
      </c>
      <c r="DQ17" s="63">
        <f>IFERROR(VLOOKUP(AA17,'Conversion Tables'!$G$8:$N$12,4,FALSE)/'Conversion Tables'!$K$12*Max_Point,0)</f>
        <v>0</v>
      </c>
      <c r="DR17" s="63">
        <f>(1+SUMPRODUCT($EG17:$EI17,'Conversion Tables'!$S$14:$U$14))</f>
        <v>1</v>
      </c>
      <c r="DS17" s="63">
        <f>(1+SUMPRODUCT($EJ17:$EL17,'Conversion Tables'!$V$14:$X$14))</f>
        <v>1</v>
      </c>
      <c r="DT17" s="64">
        <f>DQ17*DR17*DS17*'Weighting Scale'!$D$16</f>
        <v>0</v>
      </c>
      <c r="DU17" s="63">
        <f>IFERROR(VLOOKUP(AB17,'Conversion Tables'!$G$8:$N$12,5,FALSE)/'Conversion Tables'!$L$12*Max_Point,0)</f>
        <v>0</v>
      </c>
      <c r="DV17" s="63">
        <f>(1+SUMPRODUCT($EG17:$EI17,'Conversion Tables'!$S$15:$U$15))</f>
        <v>1</v>
      </c>
      <c r="DW17" s="63">
        <f>(1+SUMPRODUCT($EJ17:$EL17,'Conversion Tables'!$V$15:$X$15))</f>
        <v>1</v>
      </c>
      <c r="DX17" s="64">
        <f>DU17*DV17*DW17*'Weighting Scale'!$D$17</f>
        <v>0</v>
      </c>
      <c r="DY17" s="63">
        <f>IFERROR(VLOOKUP(AC17,'Conversion Tables'!$G$8:$N$12,6,FALSE)/'Conversion Tables'!$M$12*Max_Point,0)</f>
        <v>0</v>
      </c>
      <c r="DZ17" s="63">
        <f>(1+SUMPRODUCT($EG17:$EI17,'Conversion Tables'!$S$16:$U$16))</f>
        <v>1</v>
      </c>
      <c r="EA17" s="63">
        <f>(1+SUMPRODUCT($EJ17:$EL17,'Conversion Tables'!$V$16:$X$16))</f>
        <v>1</v>
      </c>
      <c r="EB17" s="64">
        <f>DY17*DZ17*EA17*'Weighting Scale'!$D$18</f>
        <v>0</v>
      </c>
      <c r="EC17" s="63">
        <f>IFERROR(VLOOKUP(AD17,'Conversion Tables'!$G$8:$N$12,7,FALSE)/'Conversion Tables'!$N$12*Max_Point,0)</f>
        <v>0</v>
      </c>
      <c r="ED17" s="63">
        <f>(1+SUMPRODUCT($EG17:$EI17,'Conversion Tables'!$S$17:$U$17))</f>
        <v>1</v>
      </c>
      <c r="EE17" s="63">
        <f>(1+SUMPRODUCT($EJ17:$EL17,'Conversion Tables'!$V$17:$X$17))</f>
        <v>1</v>
      </c>
      <c r="EF17" s="64">
        <f>EC17*ED17*EE17*'Weighting Scale'!$D$19</f>
        <v>0</v>
      </c>
      <c r="EG17" s="63">
        <f>IFERROR(VLOOKUP(AE17,'Conversion Tables'!$G$16:$M$20,2,FALSE)/'Conversion Tables'!$H$20*'Conversion Tables'!$H$21,0)</f>
        <v>0</v>
      </c>
      <c r="EH17" s="63">
        <f>IFERROR(VLOOKUP(AF17,'Conversion Tables'!$G$16:$M$20,3,FALSE)/'Conversion Tables'!$I$20*'Conversion Tables'!$I$21,0)</f>
        <v>0</v>
      </c>
      <c r="EI17" s="63">
        <f>IFERROR(VLOOKUP(AG17,'Conversion Tables'!$G$16:$M$20,4,FALSE)/'Conversion Tables'!J$20*'Conversion Tables'!$J$21,0)</f>
        <v>0</v>
      </c>
      <c r="EJ17" s="63">
        <f>IFERROR(VLOOKUP(AH17,'Conversion Tables'!$G$16:$M$20,5,FALSE)/'Conversion Tables'!K$20*'Conversion Tables'!$K$21,0)</f>
        <v>0</v>
      </c>
      <c r="EK17" s="63">
        <f>IFERROR(VLOOKUP(AI17,'Conversion Tables'!$G$16:$M$20,6,FALSE)/'Conversion Tables'!L$20*'Conversion Tables'!$L$21,0)</f>
        <v>0</v>
      </c>
      <c r="EL17" s="63">
        <f>IFERROR(VLOOKUP(AJ17,'Conversion Tables'!$G$16:$M$20,7,FALSE)/'Conversion Tables'!M$20*'Conversion Tables'!$M$21,0)</f>
        <v>0</v>
      </c>
      <c r="EM17" s="64">
        <f t="shared" si="19"/>
        <v>0</v>
      </c>
    </row>
    <row r="18" spans="1:143" ht="39" customHeight="1" thickBot="1" x14ac:dyDescent="0.3">
      <c r="A18" s="156">
        <v>7</v>
      </c>
      <c r="B18" s="350"/>
      <c r="C18" s="351"/>
      <c r="D18" s="67"/>
      <c r="E18" s="157"/>
      <c r="F18" s="67"/>
      <c r="G18" s="158"/>
      <c r="H18" s="99"/>
      <c r="I18" s="357"/>
      <c r="J18" s="218"/>
      <c r="K18" s="131" t="str">
        <f t="shared" si="4"/>
        <v/>
      </c>
      <c r="L18" s="119"/>
      <c r="M18" s="97"/>
      <c r="N18" s="97"/>
      <c r="O18" s="119"/>
      <c r="P18" s="97"/>
      <c r="Q18" s="97"/>
      <c r="R18" s="119"/>
      <c r="S18" s="97"/>
      <c r="T18" s="97"/>
      <c r="U18" s="119"/>
      <c r="V18" s="97"/>
      <c r="W18" s="119"/>
      <c r="X18" s="97"/>
      <c r="Y18" s="97"/>
      <c r="Z18" s="201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135">
        <f t="shared" si="5"/>
        <v>0</v>
      </c>
      <c r="AL18" s="135">
        <f t="shared" si="6"/>
        <v>0</v>
      </c>
      <c r="AM18" s="135">
        <f t="shared" si="7"/>
        <v>0</v>
      </c>
      <c r="AN18" s="135">
        <f t="shared" si="8"/>
        <v>0</v>
      </c>
      <c r="AO18" s="135">
        <f t="shared" si="9"/>
        <v>0</v>
      </c>
      <c r="AP18" s="135">
        <f t="shared" si="10"/>
        <v>0</v>
      </c>
      <c r="AQ18" s="135">
        <f t="shared" si="11"/>
        <v>0</v>
      </c>
      <c r="AR18" s="135">
        <f t="shared" si="12"/>
        <v>0</v>
      </c>
      <c r="AS18" s="135">
        <f t="shared" si="13"/>
        <v>0</v>
      </c>
      <c r="AT18" s="135">
        <f t="shared" si="14"/>
        <v>0</v>
      </c>
      <c r="AU18" s="170">
        <f t="shared" si="15"/>
        <v>0</v>
      </c>
      <c r="AV18" s="342" t="str">
        <f t="shared" si="20"/>
        <v/>
      </c>
      <c r="AW18" s="136" t="str">
        <f t="shared" si="16"/>
        <v/>
      </c>
      <c r="AX18" s="112"/>
      <c r="AY18" s="348" t="str">
        <f t="shared" si="17"/>
        <v/>
      </c>
      <c r="AZ18" s="133"/>
      <c r="BA18" s="149">
        <f t="shared" si="18"/>
        <v>0</v>
      </c>
      <c r="BB18" s="209"/>
      <c r="BC18" s="206"/>
      <c r="BD18" s="206"/>
      <c r="BE18" s="206"/>
      <c r="BF18" s="206"/>
      <c r="BG18" s="210"/>
      <c r="BH18" s="257" t="str">
        <f t="shared" si="21"/>
        <v/>
      </c>
      <c r="BI18" s="115"/>
      <c r="BJ18" s="116"/>
      <c r="BK18" s="116"/>
      <c r="BL18" s="116"/>
      <c r="BM18" s="116"/>
      <c r="BN18" s="116"/>
      <c r="BO18" s="116"/>
      <c r="BP18" s="140" t="str">
        <f>IF(AZ18&lt;=1,"",IF($BJ18="",0,VLOOKUP($BJ18,'Conversion Tables'!$B$37:$C$62,2,FALSE))+IF($BK18="",0,VLOOKUP($BK18,'Conversion Tables'!$B$37:$C$62,2,FALSE))+IF($BL18="",0,VLOOKUP($BL18,'Conversion Tables'!$B$37:$C$62,2,FALSE))+IF($BM18="",0,VLOOKUP($BM18,'Conversion Tables'!$B$37:$C$62,2,FALSE))+IF($BN18="",0,VLOOKUP($BN18,'Conversion Tables'!$B$37:$C$62,2,FALSE))+IF($BO18="",0,VLOOKUP($BO18,'Conversion Tables'!$B$37:$C$62,2,FALSE)))</f>
        <v/>
      </c>
      <c r="BQ18" s="138"/>
      <c r="BR18" s="117"/>
      <c r="CM18" s="63">
        <f>IFERROR(VLOOKUP(M18,'Conversion Tables'!$B$8:$E$32,2,FALSE),0)</f>
        <v>0</v>
      </c>
      <c r="CN18" s="63">
        <f>IFERROR(VLOOKUP(N18,'Conversion Tables'!$B$8:$E$32,2,FALSE),0)</f>
        <v>0</v>
      </c>
      <c r="CO18" s="63">
        <f>(CM18-CN18)/'Conversion Tables'!$C$32*Max_Point</f>
        <v>0</v>
      </c>
      <c r="CP18" s="63">
        <f>(1+SUMPRODUCT($EG18:$EI18,'Conversion Tables'!$S$8:$U$8))</f>
        <v>1</v>
      </c>
      <c r="CQ18" s="63">
        <f>(1+SUMPRODUCT($EJ18:$EL18,'Conversion Tables'!$V$8:$X$8))</f>
        <v>1</v>
      </c>
      <c r="CR18" s="64">
        <f>CO18*CP18*CQ18*'Weighting Scale'!$D$10</f>
        <v>0</v>
      </c>
      <c r="CS18" s="63">
        <f>IFERROR(VLOOKUP(P18,'Conversion Tables'!$B$8:$E$32,3,FALSE),0)</f>
        <v>0</v>
      </c>
      <c r="CT18" s="63">
        <f>IFERROR(VLOOKUP(Q18,'Conversion Tables'!$B$8:$E$32,3,FALSE),0)</f>
        <v>0</v>
      </c>
      <c r="CU18" s="63">
        <f>(CS18-CT18)/'Conversion Tables'!$D$32*Max_Point</f>
        <v>0</v>
      </c>
      <c r="CV18" s="63">
        <f>(1+SUMPRODUCT($EG18:$EI18,'Conversion Tables'!$S$9:$U$9))</f>
        <v>1</v>
      </c>
      <c r="CW18" s="63">
        <f>(1+SUMPRODUCT($EJ18:$EL18,'Conversion Tables'!$V$9:$X$9))</f>
        <v>1</v>
      </c>
      <c r="CX18" s="64">
        <f>CU18*CV18*CW18*'Weighting Scale'!$D$11</f>
        <v>0</v>
      </c>
      <c r="CY18" s="63">
        <f>IFERROR(VLOOKUP(S18,'Conversion Tables'!$B$8:$E$32,4,FALSE),0)</f>
        <v>0</v>
      </c>
      <c r="CZ18" s="63">
        <f>IFERROR(VLOOKUP(T18,'Conversion Tables'!$B$8:$E$32,4,FALSE),0)</f>
        <v>0</v>
      </c>
      <c r="DA18" s="63">
        <f>(CY18-CZ18)/'Conversion Tables'!$E$32*Max_Point</f>
        <v>0</v>
      </c>
      <c r="DB18" s="63">
        <f>(1+SUMPRODUCT($EG18:$EI18,'Conversion Tables'!$S$10:$U$10))</f>
        <v>1</v>
      </c>
      <c r="DC18" s="63">
        <f>(1+SUMPRODUCT($EJ18:$EL18,'Conversion Tables'!$V$10:$X$10))</f>
        <v>1</v>
      </c>
      <c r="DD18" s="64">
        <f>DA18*DB18*DC18*'Weighting Scale'!$D$12</f>
        <v>0</v>
      </c>
      <c r="DE18" s="63">
        <f>IFERROR(VLOOKUP(V18,'Conversion Tables'!$G$8:$N$12,2, FALSE)/'Conversion Tables'!$H$12*Max_Point,0)</f>
        <v>0</v>
      </c>
      <c r="DF18" s="63">
        <f>(1+SUMPRODUCT($EG18:$EI18,'Conversion Tables'!$S$11:$U$11))</f>
        <v>1</v>
      </c>
      <c r="DG18" s="63">
        <f>(1+SUMPRODUCT($EJ18:$EL18,'Conversion Tables'!$V$11:$X$11))</f>
        <v>1</v>
      </c>
      <c r="DH18" s="64">
        <f>DE18*DF18*DG18*'Weighting Scale'!$D$14</f>
        <v>0</v>
      </c>
      <c r="DI18" s="63">
        <f>IFERROR(VLOOKUP(X18,'Conversion Tables'!$G$8:$N$12,3,FALSE)/'Conversion Tables'!$I$12*Max_Point,0)</f>
        <v>0</v>
      </c>
      <c r="DJ18" s="63">
        <f>(1+SUMPRODUCT($EG18:$EI18,'Conversion Tables'!$S$12:$U$12))</f>
        <v>1</v>
      </c>
      <c r="DK18" s="63">
        <f>(1+SUMPRODUCT($EJ18:$EL18,'Conversion Tables'!$V$12:$X$12))</f>
        <v>1</v>
      </c>
      <c r="DL18" s="64">
        <f>DI18*DJ18*DK18*'Weighting Scale'!$D$15</f>
        <v>0</v>
      </c>
      <c r="DM18" s="63">
        <f>IFERROR(VLOOKUP(Y18,'Conversion Tables'!$G$8:$N$12,4,FALSE)/'Conversion Tables'!$J$12*Max_Point,0)</f>
        <v>0</v>
      </c>
      <c r="DN18" s="63">
        <f>(1+SUMPRODUCT($EG18:$EI18,'Conversion Tables'!$S$13:$U$13))</f>
        <v>1</v>
      </c>
      <c r="DO18" s="63">
        <f>(1+SUMPRODUCT($EJ18:$EL18,'Conversion Tables'!$V$13:$X$13))</f>
        <v>1</v>
      </c>
      <c r="DP18" s="64">
        <f>DM18*DN18*DO18*'Weighting Scale'!$D$13</f>
        <v>0</v>
      </c>
      <c r="DQ18" s="63">
        <f>IFERROR(VLOOKUP(AA18,'Conversion Tables'!$G$8:$N$12,4,FALSE)/'Conversion Tables'!$K$12*Max_Point,0)</f>
        <v>0</v>
      </c>
      <c r="DR18" s="63">
        <f>(1+SUMPRODUCT($EG18:$EI18,'Conversion Tables'!$S$14:$U$14))</f>
        <v>1</v>
      </c>
      <c r="DS18" s="63">
        <f>(1+SUMPRODUCT($EJ18:$EL18,'Conversion Tables'!$V$14:$X$14))</f>
        <v>1</v>
      </c>
      <c r="DT18" s="64">
        <f>DQ18*DR18*DS18*'Weighting Scale'!$D$16</f>
        <v>0</v>
      </c>
      <c r="DU18" s="63">
        <f>IFERROR(VLOOKUP(AB18,'Conversion Tables'!$G$8:$N$12,5,FALSE)/'Conversion Tables'!$L$12*Max_Point,0)</f>
        <v>0</v>
      </c>
      <c r="DV18" s="63">
        <f>(1+SUMPRODUCT($EG18:$EI18,'Conversion Tables'!$S$15:$U$15))</f>
        <v>1</v>
      </c>
      <c r="DW18" s="63">
        <f>(1+SUMPRODUCT($EJ18:$EL18,'Conversion Tables'!$V$15:$X$15))</f>
        <v>1</v>
      </c>
      <c r="DX18" s="64">
        <f>DU18*DV18*DW18*'Weighting Scale'!$D$17</f>
        <v>0</v>
      </c>
      <c r="DY18" s="63">
        <f>IFERROR(VLOOKUP(AC18,'Conversion Tables'!$G$8:$N$12,6,FALSE)/'Conversion Tables'!$M$12*Max_Point,0)</f>
        <v>0</v>
      </c>
      <c r="DZ18" s="63">
        <f>(1+SUMPRODUCT($EG18:$EI18,'Conversion Tables'!$S$16:$U$16))</f>
        <v>1</v>
      </c>
      <c r="EA18" s="63">
        <f>(1+SUMPRODUCT($EJ18:$EL18,'Conversion Tables'!$V$16:$X$16))</f>
        <v>1</v>
      </c>
      <c r="EB18" s="64">
        <f>DY18*DZ18*EA18*'Weighting Scale'!$D$18</f>
        <v>0</v>
      </c>
      <c r="EC18" s="63">
        <f>IFERROR(VLOOKUP(AD18,'Conversion Tables'!$G$8:$N$12,7,FALSE)/'Conversion Tables'!$N$12*Max_Point,0)</f>
        <v>0</v>
      </c>
      <c r="ED18" s="63">
        <f>(1+SUMPRODUCT($EG18:$EI18,'Conversion Tables'!$S$17:$U$17))</f>
        <v>1</v>
      </c>
      <c r="EE18" s="63">
        <f>(1+SUMPRODUCT($EJ18:$EL18,'Conversion Tables'!$V$17:$X$17))</f>
        <v>1</v>
      </c>
      <c r="EF18" s="64">
        <f>EC18*ED18*EE18*'Weighting Scale'!$D$19</f>
        <v>0</v>
      </c>
      <c r="EG18" s="63">
        <f>IFERROR(VLOOKUP(AE18,'Conversion Tables'!$G$16:$M$20,2,FALSE)/'Conversion Tables'!$H$20*'Conversion Tables'!$H$21,0)</f>
        <v>0</v>
      </c>
      <c r="EH18" s="63">
        <f>IFERROR(VLOOKUP(AF18,'Conversion Tables'!$G$16:$M$20,3,FALSE)/'Conversion Tables'!$I$20*'Conversion Tables'!$I$21,0)</f>
        <v>0</v>
      </c>
      <c r="EI18" s="63">
        <f>IFERROR(VLOOKUP(AG18,'Conversion Tables'!$G$16:$M$20,4,FALSE)/'Conversion Tables'!J$20*'Conversion Tables'!$J$21,0)</f>
        <v>0</v>
      </c>
      <c r="EJ18" s="63">
        <f>IFERROR(VLOOKUP(AH18,'Conversion Tables'!$G$16:$M$20,5,FALSE)/'Conversion Tables'!K$20*'Conversion Tables'!$K$21,0)</f>
        <v>0</v>
      </c>
      <c r="EK18" s="63">
        <f>IFERROR(VLOOKUP(AI18,'Conversion Tables'!$G$16:$M$20,6,FALSE)/'Conversion Tables'!L$20*'Conversion Tables'!$L$21,0)</f>
        <v>0</v>
      </c>
      <c r="EL18" s="63">
        <f>IFERROR(VLOOKUP(AJ18,'Conversion Tables'!$G$16:$M$20,7,FALSE)/'Conversion Tables'!M$20*'Conversion Tables'!$M$21,0)</f>
        <v>0</v>
      </c>
      <c r="EM18" s="64">
        <f t="shared" si="19"/>
        <v>0</v>
      </c>
    </row>
    <row r="19" spans="1:143" ht="39" customHeight="1" thickBot="1" x14ac:dyDescent="0.3">
      <c r="A19" s="156">
        <v>8</v>
      </c>
      <c r="B19" s="349"/>
      <c r="C19" s="350"/>
      <c r="D19" s="67"/>
      <c r="E19" s="157"/>
      <c r="F19" s="67"/>
      <c r="G19" s="158"/>
      <c r="H19" s="99"/>
      <c r="I19" s="357"/>
      <c r="J19" s="218"/>
      <c r="K19" s="131" t="str">
        <f t="shared" si="4"/>
        <v/>
      </c>
      <c r="L19" s="119"/>
      <c r="M19" s="97"/>
      <c r="N19" s="97"/>
      <c r="O19" s="119"/>
      <c r="P19" s="97"/>
      <c r="Q19" s="97"/>
      <c r="R19" s="119"/>
      <c r="S19" s="97"/>
      <c r="T19" s="97"/>
      <c r="U19" s="119"/>
      <c r="V19" s="97"/>
      <c r="W19" s="119"/>
      <c r="X19" s="97"/>
      <c r="Y19" s="97"/>
      <c r="Z19" s="201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135">
        <f t="shared" si="5"/>
        <v>0</v>
      </c>
      <c r="AL19" s="135">
        <f t="shared" si="6"/>
        <v>0</v>
      </c>
      <c r="AM19" s="135">
        <f t="shared" si="7"/>
        <v>0</v>
      </c>
      <c r="AN19" s="135">
        <f t="shared" si="8"/>
        <v>0</v>
      </c>
      <c r="AO19" s="135">
        <f t="shared" si="9"/>
        <v>0</v>
      </c>
      <c r="AP19" s="135">
        <f t="shared" si="10"/>
        <v>0</v>
      </c>
      <c r="AQ19" s="135">
        <f t="shared" si="11"/>
        <v>0</v>
      </c>
      <c r="AR19" s="135">
        <f t="shared" si="12"/>
        <v>0</v>
      </c>
      <c r="AS19" s="135">
        <f t="shared" si="13"/>
        <v>0</v>
      </c>
      <c r="AT19" s="135">
        <f t="shared" si="14"/>
        <v>0</v>
      </c>
      <c r="AU19" s="170">
        <f t="shared" si="15"/>
        <v>0</v>
      </c>
      <c r="AV19" s="342" t="str">
        <f t="shared" si="20"/>
        <v/>
      </c>
      <c r="AW19" s="136" t="str">
        <f t="shared" si="16"/>
        <v/>
      </c>
      <c r="AX19" s="112"/>
      <c r="AY19" s="348" t="str">
        <f t="shared" si="17"/>
        <v/>
      </c>
      <c r="AZ19" s="133"/>
      <c r="BA19" s="149">
        <f t="shared" si="18"/>
        <v>0</v>
      </c>
      <c r="BB19" s="209"/>
      <c r="BC19" s="206"/>
      <c r="BD19" s="206"/>
      <c r="BE19" s="206"/>
      <c r="BF19" s="206"/>
      <c r="BG19" s="210"/>
      <c r="BH19" s="257" t="str">
        <f t="shared" si="21"/>
        <v/>
      </c>
      <c r="BI19" s="115"/>
      <c r="BJ19" s="116"/>
      <c r="BK19" s="116"/>
      <c r="BL19" s="116"/>
      <c r="BM19" s="116"/>
      <c r="BN19" s="116"/>
      <c r="BO19" s="116"/>
      <c r="BP19" s="140" t="str">
        <f>IF(AZ19&lt;=1,"",IF($BJ19="",0,VLOOKUP($BJ19,'Conversion Tables'!$B$37:$C$62,2,FALSE))+IF($BK19="",0,VLOOKUP($BK19,'Conversion Tables'!$B$37:$C$62,2,FALSE))+IF($BL19="",0,VLOOKUP($BL19,'Conversion Tables'!$B$37:$C$62,2,FALSE))+IF($BM19="",0,VLOOKUP($BM19,'Conversion Tables'!$B$37:$C$62,2,FALSE))+IF($BN19="",0,VLOOKUP($BN19,'Conversion Tables'!$B$37:$C$62,2,FALSE))+IF($BO19="",0,VLOOKUP($BO19,'Conversion Tables'!$B$37:$C$62,2,FALSE)))</f>
        <v/>
      </c>
      <c r="BQ19" s="138"/>
      <c r="BR19" s="117"/>
      <c r="CM19" s="63">
        <f>IFERROR(VLOOKUP(M19,'Conversion Tables'!$B$8:$E$32,2,FALSE),0)</f>
        <v>0</v>
      </c>
      <c r="CN19" s="63">
        <f>IFERROR(VLOOKUP(N19,'Conversion Tables'!$B$8:$E$32,2,FALSE),0)</f>
        <v>0</v>
      </c>
      <c r="CO19" s="63">
        <f>(CM19-CN19)/'Conversion Tables'!$C$32*Max_Point</f>
        <v>0</v>
      </c>
      <c r="CP19" s="63">
        <f>(1+SUMPRODUCT($EG19:$EI19,'Conversion Tables'!$S$8:$U$8))</f>
        <v>1</v>
      </c>
      <c r="CQ19" s="63">
        <f>(1+SUMPRODUCT($EJ19:$EL19,'Conversion Tables'!$V$8:$X$8))</f>
        <v>1</v>
      </c>
      <c r="CR19" s="64">
        <f>CO19*CP19*CQ19*'Weighting Scale'!$D$10</f>
        <v>0</v>
      </c>
      <c r="CS19" s="63">
        <f>IFERROR(VLOOKUP(P19,'Conversion Tables'!$B$8:$E$32,3,FALSE),0)</f>
        <v>0</v>
      </c>
      <c r="CT19" s="63">
        <f>IFERROR(VLOOKUP(Q19,'Conversion Tables'!$B$8:$E$32,3,FALSE),0)</f>
        <v>0</v>
      </c>
      <c r="CU19" s="63">
        <f>(CS19-CT19)/'Conversion Tables'!$D$32*Max_Point</f>
        <v>0</v>
      </c>
      <c r="CV19" s="63">
        <f>(1+SUMPRODUCT($EG19:$EI19,'Conversion Tables'!$S$9:$U$9))</f>
        <v>1</v>
      </c>
      <c r="CW19" s="63">
        <f>(1+SUMPRODUCT($EJ19:$EL19,'Conversion Tables'!$V$9:$X$9))</f>
        <v>1</v>
      </c>
      <c r="CX19" s="64">
        <f>CU19*CV19*CW19*'Weighting Scale'!$D$11</f>
        <v>0</v>
      </c>
      <c r="CY19" s="63">
        <f>IFERROR(VLOOKUP(S19,'Conversion Tables'!$B$8:$E$32,4,FALSE),0)</f>
        <v>0</v>
      </c>
      <c r="CZ19" s="63">
        <f>IFERROR(VLOOKUP(T19,'Conversion Tables'!$B$8:$E$32,4,FALSE),0)</f>
        <v>0</v>
      </c>
      <c r="DA19" s="63">
        <f>(CY19-CZ19)/'Conversion Tables'!$E$32*Max_Point</f>
        <v>0</v>
      </c>
      <c r="DB19" s="63">
        <f>(1+SUMPRODUCT($EG19:$EI19,'Conversion Tables'!$S$10:$U$10))</f>
        <v>1</v>
      </c>
      <c r="DC19" s="63">
        <f>(1+SUMPRODUCT($EJ19:$EL19,'Conversion Tables'!$V$10:$X$10))</f>
        <v>1</v>
      </c>
      <c r="DD19" s="64">
        <f>DA19*DB19*DC19*'Weighting Scale'!$D$12</f>
        <v>0</v>
      </c>
      <c r="DE19" s="63">
        <f>IFERROR(VLOOKUP(V19,'Conversion Tables'!$G$8:$N$12,2, FALSE)/'Conversion Tables'!$H$12*Max_Point,0)</f>
        <v>0</v>
      </c>
      <c r="DF19" s="63">
        <f>(1+SUMPRODUCT($EG19:$EI19,'Conversion Tables'!$S$11:$U$11))</f>
        <v>1</v>
      </c>
      <c r="DG19" s="63">
        <f>(1+SUMPRODUCT($EJ19:$EL19,'Conversion Tables'!$V$11:$X$11))</f>
        <v>1</v>
      </c>
      <c r="DH19" s="64">
        <f>DE19*DF19*DG19*'Weighting Scale'!$D$14</f>
        <v>0</v>
      </c>
      <c r="DI19" s="63">
        <f>IFERROR(VLOOKUP(X19,'Conversion Tables'!$G$8:$N$12,3,FALSE)/'Conversion Tables'!$I$12*Max_Point,0)</f>
        <v>0</v>
      </c>
      <c r="DJ19" s="63">
        <f>(1+SUMPRODUCT($EG19:$EI19,'Conversion Tables'!$S$12:$U$12))</f>
        <v>1</v>
      </c>
      <c r="DK19" s="63">
        <f>(1+SUMPRODUCT($EJ19:$EL19,'Conversion Tables'!$V$12:$X$12))</f>
        <v>1</v>
      </c>
      <c r="DL19" s="64">
        <f>DI19*DJ19*DK19*'Weighting Scale'!$D$15</f>
        <v>0</v>
      </c>
      <c r="DM19" s="63">
        <f>IFERROR(VLOOKUP(Y19,'Conversion Tables'!$G$8:$N$12,4,FALSE)/'Conversion Tables'!$J$12*Max_Point,0)</f>
        <v>0</v>
      </c>
      <c r="DN19" s="63">
        <f>(1+SUMPRODUCT($EG19:$EI19,'Conversion Tables'!$S$13:$U$13))</f>
        <v>1</v>
      </c>
      <c r="DO19" s="63">
        <f>(1+SUMPRODUCT($EJ19:$EL19,'Conversion Tables'!$V$13:$X$13))</f>
        <v>1</v>
      </c>
      <c r="DP19" s="64">
        <f>DM19*DN19*DO19*'Weighting Scale'!$D$13</f>
        <v>0</v>
      </c>
      <c r="DQ19" s="63">
        <f>IFERROR(VLOOKUP(AA19,'Conversion Tables'!$G$8:$N$12,4,FALSE)/'Conversion Tables'!$K$12*Max_Point,0)</f>
        <v>0</v>
      </c>
      <c r="DR19" s="63">
        <f>(1+SUMPRODUCT($EG19:$EI19,'Conversion Tables'!$S$14:$U$14))</f>
        <v>1</v>
      </c>
      <c r="DS19" s="63">
        <f>(1+SUMPRODUCT($EJ19:$EL19,'Conversion Tables'!$V$14:$X$14))</f>
        <v>1</v>
      </c>
      <c r="DT19" s="64">
        <f>DQ19*DR19*DS19*'Weighting Scale'!$D$16</f>
        <v>0</v>
      </c>
      <c r="DU19" s="63">
        <f>IFERROR(VLOOKUP(AB19,'Conversion Tables'!$G$8:$N$12,5,FALSE)/'Conversion Tables'!$L$12*Max_Point,0)</f>
        <v>0</v>
      </c>
      <c r="DV19" s="63">
        <f>(1+SUMPRODUCT($EG19:$EI19,'Conversion Tables'!$S$15:$U$15))</f>
        <v>1</v>
      </c>
      <c r="DW19" s="63">
        <f>(1+SUMPRODUCT($EJ19:$EL19,'Conversion Tables'!$V$15:$X$15))</f>
        <v>1</v>
      </c>
      <c r="DX19" s="64">
        <f>DU19*DV19*DW19*'Weighting Scale'!$D$17</f>
        <v>0</v>
      </c>
      <c r="DY19" s="63">
        <f>IFERROR(VLOOKUP(AC19,'Conversion Tables'!$G$8:$N$12,6,FALSE)/'Conversion Tables'!$M$12*Max_Point,0)</f>
        <v>0</v>
      </c>
      <c r="DZ19" s="63">
        <f>(1+SUMPRODUCT($EG19:$EI19,'Conversion Tables'!$S$16:$U$16))</f>
        <v>1</v>
      </c>
      <c r="EA19" s="63">
        <f>(1+SUMPRODUCT($EJ19:$EL19,'Conversion Tables'!$V$16:$X$16))</f>
        <v>1</v>
      </c>
      <c r="EB19" s="64">
        <f>DY19*DZ19*EA19*'Weighting Scale'!$D$18</f>
        <v>0</v>
      </c>
      <c r="EC19" s="63">
        <f>IFERROR(VLOOKUP(AD19,'Conversion Tables'!$G$8:$N$12,7,FALSE)/'Conversion Tables'!$N$12*Max_Point,0)</f>
        <v>0</v>
      </c>
      <c r="ED19" s="63">
        <f>(1+SUMPRODUCT($EG19:$EI19,'Conversion Tables'!$S$17:$U$17))</f>
        <v>1</v>
      </c>
      <c r="EE19" s="63">
        <f>(1+SUMPRODUCT($EJ19:$EL19,'Conversion Tables'!$V$17:$X$17))</f>
        <v>1</v>
      </c>
      <c r="EF19" s="64">
        <f>EC19*ED19*EE19*'Weighting Scale'!$D$19</f>
        <v>0</v>
      </c>
      <c r="EG19" s="63">
        <f>IFERROR(VLOOKUP(AE19,'Conversion Tables'!$G$16:$M$20,2,FALSE)/'Conversion Tables'!$H$20*'Conversion Tables'!$H$21,0)</f>
        <v>0</v>
      </c>
      <c r="EH19" s="63">
        <f>IFERROR(VLOOKUP(AF19,'Conversion Tables'!$G$16:$M$20,3,FALSE)/'Conversion Tables'!$I$20*'Conversion Tables'!$I$21,0)</f>
        <v>0</v>
      </c>
      <c r="EI19" s="63">
        <f>IFERROR(VLOOKUP(AG19,'Conversion Tables'!$G$16:$M$20,4,FALSE)/'Conversion Tables'!J$20*'Conversion Tables'!$J$21,0)</f>
        <v>0</v>
      </c>
      <c r="EJ19" s="63">
        <f>IFERROR(VLOOKUP(AH19,'Conversion Tables'!$G$16:$M$20,5,FALSE)/'Conversion Tables'!K$20*'Conversion Tables'!$K$21,0)</f>
        <v>0</v>
      </c>
      <c r="EK19" s="63">
        <f>IFERROR(VLOOKUP(AI19,'Conversion Tables'!$G$16:$M$20,6,FALSE)/'Conversion Tables'!L$20*'Conversion Tables'!$L$21,0)</f>
        <v>0</v>
      </c>
      <c r="EL19" s="63">
        <f>IFERROR(VLOOKUP(AJ19,'Conversion Tables'!$G$16:$M$20,7,FALSE)/'Conversion Tables'!M$20*'Conversion Tables'!$M$21,0)</f>
        <v>0</v>
      </c>
      <c r="EM19" s="64">
        <f t="shared" si="19"/>
        <v>0</v>
      </c>
    </row>
    <row r="20" spans="1:143" ht="39" customHeight="1" thickBot="1" x14ac:dyDescent="0.3">
      <c r="A20" s="156">
        <v>9</v>
      </c>
      <c r="B20" s="349"/>
      <c r="C20" s="350"/>
      <c r="D20" s="67"/>
      <c r="E20" s="157"/>
      <c r="F20" s="67"/>
      <c r="G20" s="158"/>
      <c r="H20" s="99"/>
      <c r="I20" s="357"/>
      <c r="J20" s="218"/>
      <c r="K20" s="131" t="str">
        <f t="shared" si="4"/>
        <v/>
      </c>
      <c r="L20" s="119"/>
      <c r="M20" s="97"/>
      <c r="N20" s="97"/>
      <c r="O20" s="119"/>
      <c r="P20" s="97"/>
      <c r="Q20" s="97"/>
      <c r="R20" s="119"/>
      <c r="S20" s="97"/>
      <c r="T20" s="97"/>
      <c r="U20" s="119"/>
      <c r="V20" s="97"/>
      <c r="W20" s="119"/>
      <c r="X20" s="97"/>
      <c r="Y20" s="97"/>
      <c r="Z20" s="201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135">
        <f t="shared" si="5"/>
        <v>0</v>
      </c>
      <c r="AL20" s="135">
        <f t="shared" si="6"/>
        <v>0</v>
      </c>
      <c r="AM20" s="135">
        <f t="shared" si="7"/>
        <v>0</v>
      </c>
      <c r="AN20" s="135">
        <f t="shared" si="8"/>
        <v>0</v>
      </c>
      <c r="AO20" s="135">
        <f t="shared" si="9"/>
        <v>0</v>
      </c>
      <c r="AP20" s="135">
        <f t="shared" si="10"/>
        <v>0</v>
      </c>
      <c r="AQ20" s="135">
        <f t="shared" si="11"/>
        <v>0</v>
      </c>
      <c r="AR20" s="135">
        <f t="shared" si="12"/>
        <v>0</v>
      </c>
      <c r="AS20" s="135">
        <f t="shared" si="13"/>
        <v>0</v>
      </c>
      <c r="AT20" s="135">
        <f t="shared" si="14"/>
        <v>0</v>
      </c>
      <c r="AU20" s="170">
        <f t="shared" si="15"/>
        <v>0</v>
      </c>
      <c r="AV20" s="342" t="str">
        <f t="shared" si="20"/>
        <v/>
      </c>
      <c r="AW20" s="136" t="str">
        <f t="shared" si="16"/>
        <v/>
      </c>
      <c r="AX20" s="112"/>
      <c r="AY20" s="348" t="str">
        <f t="shared" si="17"/>
        <v/>
      </c>
      <c r="AZ20" s="133"/>
      <c r="BA20" s="149">
        <f t="shared" si="18"/>
        <v>0</v>
      </c>
      <c r="BB20" s="205"/>
      <c r="BC20" s="206"/>
      <c r="BD20" s="206"/>
      <c r="BE20" s="206"/>
      <c r="BF20" s="206"/>
      <c r="BG20" s="210"/>
      <c r="BH20" s="257" t="str">
        <f t="shared" si="21"/>
        <v/>
      </c>
      <c r="BI20" s="115"/>
      <c r="BJ20" s="116"/>
      <c r="BK20" s="116"/>
      <c r="BL20" s="116"/>
      <c r="BM20" s="116"/>
      <c r="BN20" s="116"/>
      <c r="BO20" s="116"/>
      <c r="BP20" s="140" t="str">
        <f>IF(AZ20&lt;=1,"",IF($BJ20="",0,VLOOKUP($BJ20,'Conversion Tables'!$B$37:$C$62,2,FALSE))+IF($BK20="",0,VLOOKUP($BK20,'Conversion Tables'!$B$37:$C$62,2,FALSE))+IF($BL20="",0,VLOOKUP($BL20,'Conversion Tables'!$B$37:$C$62,2,FALSE))+IF($BM20="",0,VLOOKUP($BM20,'Conversion Tables'!$B$37:$C$62,2,FALSE))+IF($BN20="",0,VLOOKUP($BN20,'Conversion Tables'!$B$37:$C$62,2,FALSE))+IF($BO20="",0,VLOOKUP($BO20,'Conversion Tables'!$B$37:$C$62,2,FALSE)))</f>
        <v/>
      </c>
      <c r="BQ20" s="138"/>
      <c r="BR20" s="117"/>
      <c r="CM20" s="63">
        <f>IFERROR(VLOOKUP(M20,'Conversion Tables'!$B$8:$E$32,2,FALSE),0)</f>
        <v>0</v>
      </c>
      <c r="CN20" s="63">
        <f>IFERROR(VLOOKUP(N20,'Conversion Tables'!$B$8:$E$32,2,FALSE),0)</f>
        <v>0</v>
      </c>
      <c r="CO20" s="63">
        <f>(CM20-CN20)/'Conversion Tables'!$C$32*Max_Point</f>
        <v>0</v>
      </c>
      <c r="CP20" s="63">
        <f>(1+SUMPRODUCT($EG20:$EI20,'Conversion Tables'!$S$8:$U$8))</f>
        <v>1</v>
      </c>
      <c r="CQ20" s="63">
        <f>(1+SUMPRODUCT($EJ20:$EL20,'Conversion Tables'!$V$8:$X$8))</f>
        <v>1</v>
      </c>
      <c r="CR20" s="64">
        <f>CO20*CP20*CQ20*'Weighting Scale'!$D$10</f>
        <v>0</v>
      </c>
      <c r="CS20" s="63">
        <f>IFERROR(VLOOKUP(P20,'Conversion Tables'!$B$8:$E$32,3,FALSE),0)</f>
        <v>0</v>
      </c>
      <c r="CT20" s="63">
        <f>IFERROR(VLOOKUP(Q20,'Conversion Tables'!$B$8:$E$32,3,FALSE),0)</f>
        <v>0</v>
      </c>
      <c r="CU20" s="63">
        <f>(CS20-CT20)/'Conversion Tables'!$D$32*Max_Point</f>
        <v>0</v>
      </c>
      <c r="CV20" s="63">
        <f>(1+SUMPRODUCT($EG20:$EI20,'Conversion Tables'!$S$9:$U$9))</f>
        <v>1</v>
      </c>
      <c r="CW20" s="63">
        <f>(1+SUMPRODUCT($EJ20:$EL20,'Conversion Tables'!$V$9:$X$9))</f>
        <v>1</v>
      </c>
      <c r="CX20" s="64">
        <f>CU20*CV20*CW20*'Weighting Scale'!$D$11</f>
        <v>0</v>
      </c>
      <c r="CY20" s="63">
        <f>IFERROR(VLOOKUP(S20,'Conversion Tables'!$B$8:$E$32,4,FALSE),0)</f>
        <v>0</v>
      </c>
      <c r="CZ20" s="63">
        <f>IFERROR(VLOOKUP(T20,'Conversion Tables'!$B$8:$E$32,4,FALSE),0)</f>
        <v>0</v>
      </c>
      <c r="DA20" s="63">
        <f>(CY20-CZ20)/'Conversion Tables'!$E$32*Max_Point</f>
        <v>0</v>
      </c>
      <c r="DB20" s="63">
        <f>(1+SUMPRODUCT($EG20:$EI20,'Conversion Tables'!$S$10:$U$10))</f>
        <v>1</v>
      </c>
      <c r="DC20" s="63">
        <f>(1+SUMPRODUCT($EJ20:$EL20,'Conversion Tables'!$V$10:$X$10))</f>
        <v>1</v>
      </c>
      <c r="DD20" s="64">
        <f>DA20*DB20*DC20*'Weighting Scale'!$D$12</f>
        <v>0</v>
      </c>
      <c r="DE20" s="63">
        <f>IFERROR(VLOOKUP(V20,'Conversion Tables'!$G$8:$N$12,2, FALSE)/'Conversion Tables'!$H$12*Max_Point,0)</f>
        <v>0</v>
      </c>
      <c r="DF20" s="63">
        <f>(1+SUMPRODUCT($EG20:$EI20,'Conversion Tables'!$S$11:$U$11))</f>
        <v>1</v>
      </c>
      <c r="DG20" s="63">
        <f>(1+SUMPRODUCT($EJ20:$EL20,'Conversion Tables'!$V$11:$X$11))</f>
        <v>1</v>
      </c>
      <c r="DH20" s="64">
        <f>DE20*DF20*DG20*'Weighting Scale'!$D$14</f>
        <v>0</v>
      </c>
      <c r="DI20" s="63">
        <f>IFERROR(VLOOKUP(X20,'Conversion Tables'!$G$8:$N$12,3,FALSE)/'Conversion Tables'!$I$12*Max_Point,0)</f>
        <v>0</v>
      </c>
      <c r="DJ20" s="63">
        <f>(1+SUMPRODUCT($EG20:$EI20,'Conversion Tables'!$S$12:$U$12))</f>
        <v>1</v>
      </c>
      <c r="DK20" s="63">
        <f>(1+SUMPRODUCT($EJ20:$EL20,'Conversion Tables'!$V$12:$X$12))</f>
        <v>1</v>
      </c>
      <c r="DL20" s="64">
        <f>DI20*DJ20*DK20*'Weighting Scale'!$D$15</f>
        <v>0</v>
      </c>
      <c r="DM20" s="63">
        <f>IFERROR(VLOOKUP(Y20,'Conversion Tables'!$G$8:$N$12,4,FALSE)/'Conversion Tables'!$J$12*Max_Point,0)</f>
        <v>0</v>
      </c>
      <c r="DN20" s="63">
        <f>(1+SUMPRODUCT($EG20:$EI20,'Conversion Tables'!$S$13:$U$13))</f>
        <v>1</v>
      </c>
      <c r="DO20" s="63">
        <f>(1+SUMPRODUCT($EJ20:$EL20,'Conversion Tables'!$V$13:$X$13))</f>
        <v>1</v>
      </c>
      <c r="DP20" s="64">
        <f>DM20*DN20*DO20*'Weighting Scale'!$D$13</f>
        <v>0</v>
      </c>
      <c r="DQ20" s="63">
        <f>IFERROR(VLOOKUP(AA20,'Conversion Tables'!$G$8:$N$12,4,FALSE)/'Conversion Tables'!$K$12*Max_Point,0)</f>
        <v>0</v>
      </c>
      <c r="DR20" s="63">
        <f>(1+SUMPRODUCT($EG20:$EI20,'Conversion Tables'!$S$14:$U$14))</f>
        <v>1</v>
      </c>
      <c r="DS20" s="63">
        <f>(1+SUMPRODUCT($EJ20:$EL20,'Conversion Tables'!$V$14:$X$14))</f>
        <v>1</v>
      </c>
      <c r="DT20" s="64">
        <f>DQ20*DR20*DS20*'Weighting Scale'!$D$16</f>
        <v>0</v>
      </c>
      <c r="DU20" s="63">
        <f>IFERROR(VLOOKUP(AB20,'Conversion Tables'!$G$8:$N$12,5,FALSE)/'Conversion Tables'!$L$12*Max_Point,0)</f>
        <v>0</v>
      </c>
      <c r="DV20" s="63">
        <f>(1+SUMPRODUCT($EG20:$EI20,'Conversion Tables'!$S$15:$U$15))</f>
        <v>1</v>
      </c>
      <c r="DW20" s="63">
        <f>(1+SUMPRODUCT($EJ20:$EL20,'Conversion Tables'!$V$15:$X$15))</f>
        <v>1</v>
      </c>
      <c r="DX20" s="64">
        <f>DU20*DV20*DW20*'Weighting Scale'!$D$17</f>
        <v>0</v>
      </c>
      <c r="DY20" s="63">
        <f>IFERROR(VLOOKUP(AC20,'Conversion Tables'!$G$8:$N$12,6,FALSE)/'Conversion Tables'!$M$12*Max_Point,0)</f>
        <v>0</v>
      </c>
      <c r="DZ20" s="63">
        <f>(1+SUMPRODUCT($EG20:$EI20,'Conversion Tables'!$S$16:$U$16))</f>
        <v>1</v>
      </c>
      <c r="EA20" s="63">
        <f>(1+SUMPRODUCT($EJ20:$EL20,'Conversion Tables'!$V$16:$X$16))</f>
        <v>1</v>
      </c>
      <c r="EB20" s="64">
        <f>DY20*DZ20*EA20*'Weighting Scale'!$D$18</f>
        <v>0</v>
      </c>
      <c r="EC20" s="63">
        <f>IFERROR(VLOOKUP(AD20,'Conversion Tables'!$G$8:$N$12,7,FALSE)/'Conversion Tables'!$N$12*Max_Point,0)</f>
        <v>0</v>
      </c>
      <c r="ED20" s="63">
        <f>(1+SUMPRODUCT($EG20:$EI20,'Conversion Tables'!$S$17:$U$17))</f>
        <v>1</v>
      </c>
      <c r="EE20" s="63">
        <f>(1+SUMPRODUCT($EJ20:$EL20,'Conversion Tables'!$V$17:$X$17))</f>
        <v>1</v>
      </c>
      <c r="EF20" s="64">
        <f>EC20*ED20*EE20*'Weighting Scale'!$D$19</f>
        <v>0</v>
      </c>
      <c r="EG20" s="63">
        <f>IFERROR(VLOOKUP(AE20,'Conversion Tables'!$G$16:$M$20,2,FALSE)/'Conversion Tables'!$H$20*'Conversion Tables'!$H$21,0)</f>
        <v>0</v>
      </c>
      <c r="EH20" s="63">
        <f>IFERROR(VLOOKUP(AF20,'Conversion Tables'!$G$16:$M$20,3,FALSE)/'Conversion Tables'!$I$20*'Conversion Tables'!$I$21,0)</f>
        <v>0</v>
      </c>
      <c r="EI20" s="63">
        <f>IFERROR(VLOOKUP(AG20,'Conversion Tables'!$G$16:$M$20,4,FALSE)/'Conversion Tables'!J$20*'Conversion Tables'!$J$21,0)</f>
        <v>0</v>
      </c>
      <c r="EJ20" s="63">
        <f>IFERROR(VLOOKUP(AH20,'Conversion Tables'!$G$16:$M$20,5,FALSE)/'Conversion Tables'!K$20*'Conversion Tables'!$K$21,0)</f>
        <v>0</v>
      </c>
      <c r="EK20" s="63">
        <f>IFERROR(VLOOKUP(AI20,'Conversion Tables'!$G$16:$M$20,6,FALSE)/'Conversion Tables'!L$20*'Conversion Tables'!$L$21,0)</f>
        <v>0</v>
      </c>
      <c r="EL20" s="63">
        <f>IFERROR(VLOOKUP(AJ20,'Conversion Tables'!$G$16:$M$20,7,FALSE)/'Conversion Tables'!M$20*'Conversion Tables'!$M$21,0)</f>
        <v>0</v>
      </c>
      <c r="EM20" s="64">
        <f t="shared" si="19"/>
        <v>0</v>
      </c>
    </row>
    <row r="21" spans="1:143" ht="39" customHeight="1" thickBot="1" x14ac:dyDescent="0.3">
      <c r="A21" s="156">
        <v>10</v>
      </c>
      <c r="B21" s="351"/>
      <c r="C21" s="350"/>
      <c r="D21" s="67"/>
      <c r="E21" s="157"/>
      <c r="F21" s="67"/>
      <c r="G21" s="158"/>
      <c r="H21" s="99"/>
      <c r="I21" s="359"/>
      <c r="J21" s="219"/>
      <c r="K21" s="131" t="str">
        <f t="shared" si="4"/>
        <v/>
      </c>
      <c r="L21" s="119"/>
      <c r="M21" s="97"/>
      <c r="N21" s="97"/>
      <c r="O21" s="119"/>
      <c r="P21" s="97"/>
      <c r="Q21" s="97"/>
      <c r="R21" s="119"/>
      <c r="S21" s="97"/>
      <c r="T21" s="97"/>
      <c r="U21" s="119"/>
      <c r="V21" s="97"/>
      <c r="W21" s="119"/>
      <c r="X21" s="97"/>
      <c r="Y21" s="97"/>
      <c r="Z21" s="201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135">
        <f t="shared" si="5"/>
        <v>0</v>
      </c>
      <c r="AL21" s="135">
        <f t="shared" si="6"/>
        <v>0</v>
      </c>
      <c r="AM21" s="135">
        <f t="shared" si="7"/>
        <v>0</v>
      </c>
      <c r="AN21" s="135">
        <f t="shared" si="8"/>
        <v>0</v>
      </c>
      <c r="AO21" s="135">
        <f t="shared" si="9"/>
        <v>0</v>
      </c>
      <c r="AP21" s="135">
        <f t="shared" si="10"/>
        <v>0</v>
      </c>
      <c r="AQ21" s="135">
        <f t="shared" si="11"/>
        <v>0</v>
      </c>
      <c r="AR21" s="135">
        <f t="shared" si="12"/>
        <v>0</v>
      </c>
      <c r="AS21" s="135">
        <f t="shared" si="13"/>
        <v>0</v>
      </c>
      <c r="AT21" s="135">
        <f t="shared" si="14"/>
        <v>0</v>
      </c>
      <c r="AU21" s="170">
        <f t="shared" si="15"/>
        <v>0</v>
      </c>
      <c r="AV21" s="342" t="str">
        <f t="shared" si="20"/>
        <v/>
      </c>
      <c r="AW21" s="136" t="str">
        <f t="shared" si="16"/>
        <v/>
      </c>
      <c r="AX21" s="112"/>
      <c r="AY21" s="348" t="str">
        <f t="shared" si="17"/>
        <v/>
      </c>
      <c r="AZ21" s="133"/>
      <c r="BA21" s="149">
        <f t="shared" si="18"/>
        <v>0</v>
      </c>
      <c r="BB21" s="207"/>
      <c r="BC21" s="334"/>
      <c r="BD21" s="334"/>
      <c r="BE21" s="334"/>
      <c r="BF21" s="334"/>
      <c r="BG21" s="335"/>
      <c r="BH21" s="257" t="str">
        <f t="shared" si="21"/>
        <v/>
      </c>
      <c r="BI21" s="115"/>
      <c r="BJ21" s="116"/>
      <c r="BK21" s="116"/>
      <c r="BL21" s="116"/>
      <c r="BM21" s="116"/>
      <c r="BN21" s="116"/>
      <c r="BO21" s="116"/>
      <c r="BP21" s="140" t="str">
        <f>IF(AZ21&lt;=1,"",IF($BJ21="",0,VLOOKUP($BJ21,'Conversion Tables'!$B$37:$C$62,2,FALSE))+IF($BK21="",0,VLOOKUP($BK21,'Conversion Tables'!$B$37:$C$62,2,FALSE))+IF($BL21="",0,VLOOKUP($BL21,'Conversion Tables'!$B$37:$C$62,2,FALSE))+IF($BM21="",0,VLOOKUP($BM21,'Conversion Tables'!$B$37:$C$62,2,FALSE))+IF($BN21="",0,VLOOKUP($BN21,'Conversion Tables'!$B$37:$C$62,2,FALSE))+IF($BO21="",0,VLOOKUP($BO21,'Conversion Tables'!$B$37:$C$62,2,FALSE)))</f>
        <v/>
      </c>
      <c r="BQ21" s="138"/>
      <c r="BR21" s="117"/>
      <c r="CM21" s="63">
        <f>IFERROR(VLOOKUP(M21,'Conversion Tables'!$B$8:$E$32,2,FALSE),0)</f>
        <v>0</v>
      </c>
      <c r="CN21" s="63">
        <f>IFERROR(VLOOKUP(N21,'Conversion Tables'!$B$8:$E$32,2,FALSE),0)</f>
        <v>0</v>
      </c>
      <c r="CO21" s="63">
        <f>(CM21-CN21)/'Conversion Tables'!$C$32*Max_Point</f>
        <v>0</v>
      </c>
      <c r="CP21" s="63">
        <f>(1+SUMPRODUCT($EG21:$EI21,'Conversion Tables'!$S$8:$U$8))</f>
        <v>1</v>
      </c>
      <c r="CQ21" s="63">
        <f>(1+SUMPRODUCT($EJ21:$EL21,'Conversion Tables'!$V$8:$X$8))</f>
        <v>1</v>
      </c>
      <c r="CR21" s="64">
        <f>CO21*CP21*CQ21*'Weighting Scale'!$D$10</f>
        <v>0</v>
      </c>
      <c r="CS21" s="63">
        <f>IFERROR(VLOOKUP(P21,'Conversion Tables'!$B$8:$E$32,3,FALSE),0)</f>
        <v>0</v>
      </c>
      <c r="CT21" s="63">
        <f>IFERROR(VLOOKUP(Q21,'Conversion Tables'!$B$8:$E$32,3,FALSE),0)</f>
        <v>0</v>
      </c>
      <c r="CU21" s="63">
        <f>(CS21-CT21)/'Conversion Tables'!$D$32*Max_Point</f>
        <v>0</v>
      </c>
      <c r="CV21" s="63">
        <f>(1+SUMPRODUCT($EG21:$EI21,'Conversion Tables'!$S$9:$U$9))</f>
        <v>1</v>
      </c>
      <c r="CW21" s="63">
        <f>(1+SUMPRODUCT($EJ21:$EL21,'Conversion Tables'!$V$9:$X$9))</f>
        <v>1</v>
      </c>
      <c r="CX21" s="64">
        <f>CU21*CV21*CW21*'Weighting Scale'!$D$11</f>
        <v>0</v>
      </c>
      <c r="CY21" s="63">
        <f>IFERROR(VLOOKUP(S21,'Conversion Tables'!$B$8:$E$32,4,FALSE),0)</f>
        <v>0</v>
      </c>
      <c r="CZ21" s="63">
        <f>IFERROR(VLOOKUP(T21,'Conversion Tables'!$B$8:$E$32,4,FALSE),0)</f>
        <v>0</v>
      </c>
      <c r="DA21" s="63">
        <f>(CY21-CZ21)/'Conversion Tables'!$E$32*Max_Point</f>
        <v>0</v>
      </c>
      <c r="DB21" s="63">
        <f>(1+SUMPRODUCT($EG21:$EI21,'Conversion Tables'!$S$10:$U$10))</f>
        <v>1</v>
      </c>
      <c r="DC21" s="63">
        <f>(1+SUMPRODUCT($EJ21:$EL21,'Conversion Tables'!$V$10:$X$10))</f>
        <v>1</v>
      </c>
      <c r="DD21" s="64">
        <f>DA21*DB21*DC21*'Weighting Scale'!$D$12</f>
        <v>0</v>
      </c>
      <c r="DE21" s="63">
        <f>IFERROR(VLOOKUP(V21,'Conversion Tables'!$G$8:$N$12,2, FALSE)/'Conversion Tables'!$H$12*Max_Point,0)</f>
        <v>0</v>
      </c>
      <c r="DF21" s="63">
        <f>(1+SUMPRODUCT($EG21:$EI21,'Conversion Tables'!$S$11:$U$11))</f>
        <v>1</v>
      </c>
      <c r="DG21" s="63">
        <f>(1+SUMPRODUCT($EJ21:$EL21,'Conversion Tables'!$V$11:$X$11))</f>
        <v>1</v>
      </c>
      <c r="DH21" s="64">
        <f>DE21*DF21*DG21*'Weighting Scale'!$D$14</f>
        <v>0</v>
      </c>
      <c r="DI21" s="63">
        <f>IFERROR(VLOOKUP(X21,'Conversion Tables'!$G$8:$N$12,3,FALSE)/'Conversion Tables'!$I$12*Max_Point,0)</f>
        <v>0</v>
      </c>
      <c r="DJ21" s="63">
        <f>(1+SUMPRODUCT($EG21:$EI21,'Conversion Tables'!$S$12:$U$12))</f>
        <v>1</v>
      </c>
      <c r="DK21" s="63">
        <f>(1+SUMPRODUCT($EJ21:$EL21,'Conversion Tables'!$V$12:$X$12))</f>
        <v>1</v>
      </c>
      <c r="DL21" s="64">
        <f>DI21*DJ21*DK21*'Weighting Scale'!$D$15</f>
        <v>0</v>
      </c>
      <c r="DM21" s="63">
        <f>IFERROR(VLOOKUP(Y21,'Conversion Tables'!$G$8:$N$12,4,FALSE)/'Conversion Tables'!$J$12*Max_Point,0)</f>
        <v>0</v>
      </c>
      <c r="DN21" s="63">
        <f>(1+SUMPRODUCT($EG21:$EI21,'Conversion Tables'!$S$13:$U$13))</f>
        <v>1</v>
      </c>
      <c r="DO21" s="63">
        <f>(1+SUMPRODUCT($EJ21:$EL21,'Conversion Tables'!$V$13:$X$13))</f>
        <v>1</v>
      </c>
      <c r="DP21" s="64">
        <f>DM21*DN21*DO21*'Weighting Scale'!$D$13</f>
        <v>0</v>
      </c>
      <c r="DQ21" s="63">
        <f>IFERROR(VLOOKUP(AA21,'Conversion Tables'!$G$8:$N$12,4,FALSE)/'Conversion Tables'!$K$12*Max_Point,0)</f>
        <v>0</v>
      </c>
      <c r="DR21" s="63">
        <f>(1+SUMPRODUCT($EG21:$EI21,'Conversion Tables'!$S$14:$U$14))</f>
        <v>1</v>
      </c>
      <c r="DS21" s="63">
        <f>(1+SUMPRODUCT($EJ21:$EL21,'Conversion Tables'!$V$14:$X$14))</f>
        <v>1</v>
      </c>
      <c r="DT21" s="64">
        <f>DQ21*DR21*DS21*'Weighting Scale'!$D$16</f>
        <v>0</v>
      </c>
      <c r="DU21" s="63">
        <f>IFERROR(VLOOKUP(AB21,'Conversion Tables'!$G$8:$N$12,5,FALSE)/'Conversion Tables'!$L$12*Max_Point,0)</f>
        <v>0</v>
      </c>
      <c r="DV21" s="63">
        <f>(1+SUMPRODUCT($EG21:$EI21,'Conversion Tables'!$S$15:$U$15))</f>
        <v>1</v>
      </c>
      <c r="DW21" s="63">
        <f>(1+SUMPRODUCT($EJ21:$EL21,'Conversion Tables'!$V$15:$X$15))</f>
        <v>1</v>
      </c>
      <c r="DX21" s="64">
        <f>DU21*DV21*DW21*'Weighting Scale'!$D$17</f>
        <v>0</v>
      </c>
      <c r="DY21" s="63">
        <f>IFERROR(VLOOKUP(AC21,'Conversion Tables'!$G$8:$N$12,6,FALSE)/'Conversion Tables'!$M$12*Max_Point,0)</f>
        <v>0</v>
      </c>
      <c r="DZ21" s="63">
        <f>(1+SUMPRODUCT($EG21:$EI21,'Conversion Tables'!$S$16:$U$16))</f>
        <v>1</v>
      </c>
      <c r="EA21" s="63">
        <f>(1+SUMPRODUCT($EJ21:$EL21,'Conversion Tables'!$V$16:$X$16))</f>
        <v>1</v>
      </c>
      <c r="EB21" s="64">
        <f>DY21*DZ21*EA21*'Weighting Scale'!$D$18</f>
        <v>0</v>
      </c>
      <c r="EC21" s="63">
        <f>IFERROR(VLOOKUP(AD21,'Conversion Tables'!$G$8:$N$12,7,FALSE)/'Conversion Tables'!$N$12*Max_Point,0)</f>
        <v>0</v>
      </c>
      <c r="ED21" s="63">
        <f>(1+SUMPRODUCT($EG21:$EI21,'Conversion Tables'!$S$17:$U$17))</f>
        <v>1</v>
      </c>
      <c r="EE21" s="63">
        <f>(1+SUMPRODUCT($EJ21:$EL21,'Conversion Tables'!$V$17:$X$17))</f>
        <v>1</v>
      </c>
      <c r="EF21" s="64">
        <f>EC21*ED21*EE21*'Weighting Scale'!$D$19</f>
        <v>0</v>
      </c>
      <c r="EG21" s="63">
        <f>IFERROR(VLOOKUP(AE21,'Conversion Tables'!$G$16:$M$20,2,FALSE)/'Conversion Tables'!$H$20*'Conversion Tables'!$H$21,0)</f>
        <v>0</v>
      </c>
      <c r="EH21" s="63">
        <f>IFERROR(VLOOKUP(AF21,'Conversion Tables'!$G$16:$M$20,3,FALSE)/'Conversion Tables'!$I$20*'Conversion Tables'!$I$21,0)</f>
        <v>0</v>
      </c>
      <c r="EI21" s="63">
        <f>IFERROR(VLOOKUP(AG21,'Conversion Tables'!$G$16:$M$20,4,FALSE)/'Conversion Tables'!J$20*'Conversion Tables'!$J$21,0)</f>
        <v>0</v>
      </c>
      <c r="EJ21" s="63">
        <f>IFERROR(VLOOKUP(AH21,'Conversion Tables'!$G$16:$M$20,5,FALSE)/'Conversion Tables'!K$20*'Conversion Tables'!$K$21,0)</f>
        <v>0</v>
      </c>
      <c r="EK21" s="63">
        <f>IFERROR(VLOOKUP(AI21,'Conversion Tables'!$G$16:$M$20,6,FALSE)/'Conversion Tables'!L$20*'Conversion Tables'!$L$21,0)</f>
        <v>0</v>
      </c>
      <c r="EL21" s="63">
        <f>IFERROR(VLOOKUP(AJ21,'Conversion Tables'!$G$16:$M$20,7,FALSE)/'Conversion Tables'!M$20*'Conversion Tables'!$M$21,0)</f>
        <v>0</v>
      </c>
      <c r="EM21" s="64">
        <f t="shared" si="19"/>
        <v>0</v>
      </c>
    </row>
    <row r="22" spans="1:143" ht="39" customHeight="1" thickBot="1" x14ac:dyDescent="0.3">
      <c r="A22" s="156">
        <v>11</v>
      </c>
      <c r="B22" s="351"/>
      <c r="C22" s="351"/>
      <c r="D22" s="67"/>
      <c r="E22" s="157"/>
      <c r="F22" s="67"/>
      <c r="G22" s="158"/>
      <c r="H22" s="99"/>
      <c r="I22" s="357"/>
      <c r="J22" s="218"/>
      <c r="K22" s="131" t="str">
        <f t="shared" si="4"/>
        <v/>
      </c>
      <c r="L22" s="119"/>
      <c r="M22" s="97"/>
      <c r="N22" s="97"/>
      <c r="O22" s="119"/>
      <c r="P22" s="97"/>
      <c r="Q22" s="97"/>
      <c r="R22" s="119"/>
      <c r="S22" s="97"/>
      <c r="T22" s="97"/>
      <c r="U22" s="119"/>
      <c r="V22" s="97"/>
      <c r="W22" s="119"/>
      <c r="X22" s="97"/>
      <c r="Y22" s="97"/>
      <c r="Z22" s="201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135">
        <f t="shared" si="5"/>
        <v>0</v>
      </c>
      <c r="AL22" s="135">
        <f t="shared" si="6"/>
        <v>0</v>
      </c>
      <c r="AM22" s="135">
        <f t="shared" si="7"/>
        <v>0</v>
      </c>
      <c r="AN22" s="135">
        <f t="shared" si="8"/>
        <v>0</v>
      </c>
      <c r="AO22" s="135">
        <f t="shared" si="9"/>
        <v>0</v>
      </c>
      <c r="AP22" s="135">
        <f t="shared" si="10"/>
        <v>0</v>
      </c>
      <c r="AQ22" s="135">
        <f t="shared" si="11"/>
        <v>0</v>
      </c>
      <c r="AR22" s="135">
        <f t="shared" si="12"/>
        <v>0</v>
      </c>
      <c r="AS22" s="135">
        <f t="shared" si="13"/>
        <v>0</v>
      </c>
      <c r="AT22" s="135">
        <f t="shared" si="14"/>
        <v>0</v>
      </c>
      <c r="AU22" s="170">
        <f t="shared" si="15"/>
        <v>0</v>
      </c>
      <c r="AV22" s="342" t="str">
        <f t="shared" si="20"/>
        <v/>
      </c>
      <c r="AW22" s="136" t="str">
        <f t="shared" si="16"/>
        <v/>
      </c>
      <c r="AX22" s="112"/>
      <c r="AY22" s="348" t="str">
        <f t="shared" si="17"/>
        <v/>
      </c>
      <c r="AZ22" s="133"/>
      <c r="BA22" s="149">
        <f t="shared" si="18"/>
        <v>0</v>
      </c>
      <c r="BB22" s="209"/>
      <c r="BC22" s="206"/>
      <c r="BD22" s="206"/>
      <c r="BE22" s="206"/>
      <c r="BF22" s="206"/>
      <c r="BG22" s="210"/>
      <c r="BH22" s="257" t="str">
        <f t="shared" si="21"/>
        <v/>
      </c>
      <c r="BI22" s="115"/>
      <c r="BJ22" s="116"/>
      <c r="BK22" s="116"/>
      <c r="BL22" s="116"/>
      <c r="BM22" s="116"/>
      <c r="BN22" s="116"/>
      <c r="BO22" s="116"/>
      <c r="BP22" s="140" t="str">
        <f>IF(AZ22&lt;=1,"",IF($BJ22="",0,VLOOKUP($BJ22,'Conversion Tables'!$B$37:$C$62,2,FALSE))+IF($BK22="",0,VLOOKUP($BK22,'Conversion Tables'!$B$37:$C$62,2,FALSE))+IF($BL22="",0,VLOOKUP($BL22,'Conversion Tables'!$B$37:$C$62,2,FALSE))+IF($BM22="",0,VLOOKUP($BM22,'Conversion Tables'!$B$37:$C$62,2,FALSE))+IF($BN22="",0,VLOOKUP($BN22,'Conversion Tables'!$B$37:$C$62,2,FALSE))+IF($BO22="",0,VLOOKUP($BO22,'Conversion Tables'!$B$37:$C$62,2,FALSE)))</f>
        <v/>
      </c>
      <c r="BQ22" s="138"/>
      <c r="BR22" s="117"/>
      <c r="CM22" s="63">
        <f>IFERROR(VLOOKUP(M22,'Conversion Tables'!$B$8:$E$32,2,FALSE),0)</f>
        <v>0</v>
      </c>
      <c r="CN22" s="63">
        <f>IFERROR(VLOOKUP(N22,'Conversion Tables'!$B$8:$E$32,2,FALSE),0)</f>
        <v>0</v>
      </c>
      <c r="CO22" s="63">
        <f>(CM22-CN22)/'Conversion Tables'!$C$32*Max_Point</f>
        <v>0</v>
      </c>
      <c r="CP22" s="63">
        <f>(1+SUMPRODUCT($EG22:$EI22,'Conversion Tables'!$S$8:$U$8))</f>
        <v>1</v>
      </c>
      <c r="CQ22" s="63">
        <f>(1+SUMPRODUCT($EJ22:$EL22,'Conversion Tables'!$V$8:$X$8))</f>
        <v>1</v>
      </c>
      <c r="CR22" s="64">
        <f>CO22*CP22*CQ22*'Weighting Scale'!$D$10</f>
        <v>0</v>
      </c>
      <c r="CS22" s="63">
        <f>IFERROR(VLOOKUP(P22,'Conversion Tables'!$B$8:$E$32,3,FALSE),0)</f>
        <v>0</v>
      </c>
      <c r="CT22" s="63">
        <f>IFERROR(VLOOKUP(Q22,'Conversion Tables'!$B$8:$E$32,3,FALSE),0)</f>
        <v>0</v>
      </c>
      <c r="CU22" s="63">
        <f>(CS22-CT22)/'Conversion Tables'!$D$32*Max_Point</f>
        <v>0</v>
      </c>
      <c r="CV22" s="63">
        <f>(1+SUMPRODUCT($EG22:$EI22,'Conversion Tables'!$S$9:$U$9))</f>
        <v>1</v>
      </c>
      <c r="CW22" s="63">
        <f>(1+SUMPRODUCT($EJ22:$EL22,'Conversion Tables'!$V$9:$X$9))</f>
        <v>1</v>
      </c>
      <c r="CX22" s="64">
        <f>CU22*CV22*CW22*'Weighting Scale'!$D$11</f>
        <v>0</v>
      </c>
      <c r="CY22" s="63">
        <f>IFERROR(VLOOKUP(S22,'Conversion Tables'!$B$8:$E$32,4,FALSE),0)</f>
        <v>0</v>
      </c>
      <c r="CZ22" s="63">
        <f>IFERROR(VLOOKUP(T22,'Conversion Tables'!$B$8:$E$32,4,FALSE),0)</f>
        <v>0</v>
      </c>
      <c r="DA22" s="63">
        <f>(CY22-CZ22)/'Conversion Tables'!$E$32*Max_Point</f>
        <v>0</v>
      </c>
      <c r="DB22" s="63">
        <f>(1+SUMPRODUCT($EG22:$EI22,'Conversion Tables'!$S$10:$U$10))</f>
        <v>1</v>
      </c>
      <c r="DC22" s="63">
        <f>(1+SUMPRODUCT($EJ22:$EL22,'Conversion Tables'!$V$10:$X$10))</f>
        <v>1</v>
      </c>
      <c r="DD22" s="64">
        <f>DA22*DB22*DC22*'Weighting Scale'!$D$12</f>
        <v>0</v>
      </c>
      <c r="DE22" s="63">
        <f>IFERROR(VLOOKUP(V22,'Conversion Tables'!$G$8:$N$12,2, FALSE)/'Conversion Tables'!$H$12*Max_Point,0)</f>
        <v>0</v>
      </c>
      <c r="DF22" s="63">
        <f>(1+SUMPRODUCT($EG22:$EI22,'Conversion Tables'!$S$11:$U$11))</f>
        <v>1</v>
      </c>
      <c r="DG22" s="63">
        <f>(1+SUMPRODUCT($EJ22:$EL22,'Conversion Tables'!$V$11:$X$11))</f>
        <v>1</v>
      </c>
      <c r="DH22" s="64">
        <f>DE22*DF22*DG22*'Weighting Scale'!$D$14</f>
        <v>0</v>
      </c>
      <c r="DI22" s="63">
        <f>IFERROR(VLOOKUP(X22,'Conversion Tables'!$G$8:$N$12,3,FALSE)/'Conversion Tables'!$I$12*Max_Point,0)</f>
        <v>0</v>
      </c>
      <c r="DJ22" s="63">
        <f>(1+SUMPRODUCT($EG22:$EI22,'Conversion Tables'!$S$12:$U$12))</f>
        <v>1</v>
      </c>
      <c r="DK22" s="63">
        <f>(1+SUMPRODUCT($EJ22:$EL22,'Conversion Tables'!$V$12:$X$12))</f>
        <v>1</v>
      </c>
      <c r="DL22" s="64">
        <f>DI22*DJ22*DK22*'Weighting Scale'!$D$15</f>
        <v>0</v>
      </c>
      <c r="DM22" s="63">
        <f>IFERROR(VLOOKUP(Y22,'Conversion Tables'!$G$8:$N$12,4,FALSE)/'Conversion Tables'!$J$12*Max_Point,0)</f>
        <v>0</v>
      </c>
      <c r="DN22" s="63">
        <f>(1+SUMPRODUCT($EG22:$EI22,'Conversion Tables'!$S$13:$U$13))</f>
        <v>1</v>
      </c>
      <c r="DO22" s="63">
        <f>(1+SUMPRODUCT($EJ22:$EL22,'Conversion Tables'!$V$13:$X$13))</f>
        <v>1</v>
      </c>
      <c r="DP22" s="64">
        <f>DM22*DN22*DO22*'Weighting Scale'!$D$13</f>
        <v>0</v>
      </c>
      <c r="DQ22" s="63">
        <f>IFERROR(VLOOKUP(AA22,'Conversion Tables'!$G$8:$N$12,4,FALSE)/'Conversion Tables'!$K$12*Max_Point,0)</f>
        <v>0</v>
      </c>
      <c r="DR22" s="63">
        <f>(1+SUMPRODUCT($EG22:$EI22,'Conversion Tables'!$S$14:$U$14))</f>
        <v>1</v>
      </c>
      <c r="DS22" s="63">
        <f>(1+SUMPRODUCT($EJ22:$EL22,'Conversion Tables'!$V$14:$X$14))</f>
        <v>1</v>
      </c>
      <c r="DT22" s="64">
        <f>DQ22*DR22*DS22*'Weighting Scale'!$D$16</f>
        <v>0</v>
      </c>
      <c r="DU22" s="63">
        <f>IFERROR(VLOOKUP(AB22,'Conversion Tables'!$G$8:$N$12,5,FALSE)/'Conversion Tables'!$L$12*Max_Point,0)</f>
        <v>0</v>
      </c>
      <c r="DV22" s="63">
        <f>(1+SUMPRODUCT($EG22:$EI22,'Conversion Tables'!$S$15:$U$15))</f>
        <v>1</v>
      </c>
      <c r="DW22" s="63">
        <f>(1+SUMPRODUCT($EJ22:$EL22,'Conversion Tables'!$V$15:$X$15))</f>
        <v>1</v>
      </c>
      <c r="DX22" s="64">
        <f>DU22*DV22*DW22*'Weighting Scale'!$D$17</f>
        <v>0</v>
      </c>
      <c r="DY22" s="63">
        <f>IFERROR(VLOOKUP(AC22,'Conversion Tables'!$G$8:$N$12,6,FALSE)/'Conversion Tables'!$M$12*Max_Point,0)</f>
        <v>0</v>
      </c>
      <c r="DZ22" s="63">
        <f>(1+SUMPRODUCT($EG22:$EI22,'Conversion Tables'!$S$16:$U$16))</f>
        <v>1</v>
      </c>
      <c r="EA22" s="63">
        <f>(1+SUMPRODUCT($EJ22:$EL22,'Conversion Tables'!$V$16:$X$16))</f>
        <v>1</v>
      </c>
      <c r="EB22" s="64">
        <f>DY22*DZ22*EA22*'Weighting Scale'!$D$18</f>
        <v>0</v>
      </c>
      <c r="EC22" s="63">
        <f>IFERROR(VLOOKUP(AD22,'Conversion Tables'!$G$8:$N$12,7,FALSE)/'Conversion Tables'!$N$12*Max_Point,0)</f>
        <v>0</v>
      </c>
      <c r="ED22" s="63">
        <f>(1+SUMPRODUCT($EG22:$EI22,'Conversion Tables'!$S$17:$U$17))</f>
        <v>1</v>
      </c>
      <c r="EE22" s="63">
        <f>(1+SUMPRODUCT($EJ22:$EL22,'Conversion Tables'!$V$17:$X$17))</f>
        <v>1</v>
      </c>
      <c r="EF22" s="64">
        <f>EC22*ED22*EE22*'Weighting Scale'!$D$19</f>
        <v>0</v>
      </c>
      <c r="EG22" s="63">
        <f>IFERROR(VLOOKUP(AE22,'Conversion Tables'!$G$16:$M$20,2,FALSE)/'Conversion Tables'!$H$20*'Conversion Tables'!$H$21,0)</f>
        <v>0</v>
      </c>
      <c r="EH22" s="63">
        <f>IFERROR(VLOOKUP(AF22,'Conversion Tables'!$G$16:$M$20,3,FALSE)/'Conversion Tables'!$I$20*'Conversion Tables'!$I$21,0)</f>
        <v>0</v>
      </c>
      <c r="EI22" s="63">
        <f>IFERROR(VLOOKUP(AG22,'Conversion Tables'!$G$16:$M$20,4,FALSE)/'Conversion Tables'!J$20*'Conversion Tables'!$J$21,0)</f>
        <v>0</v>
      </c>
      <c r="EJ22" s="63">
        <f>IFERROR(VLOOKUP(AH22,'Conversion Tables'!$G$16:$M$20,5,FALSE)/'Conversion Tables'!K$20*'Conversion Tables'!$K$21,0)</f>
        <v>0</v>
      </c>
      <c r="EK22" s="63">
        <f>IFERROR(VLOOKUP(AI22,'Conversion Tables'!$G$16:$M$20,6,FALSE)/'Conversion Tables'!L$20*'Conversion Tables'!$L$21,0)</f>
        <v>0</v>
      </c>
      <c r="EL22" s="63">
        <f>IFERROR(VLOOKUP(AJ22,'Conversion Tables'!$G$16:$M$20,7,FALSE)/'Conversion Tables'!M$20*'Conversion Tables'!$M$21,0)</f>
        <v>0</v>
      </c>
      <c r="EM22" s="64">
        <f t="shared" si="19"/>
        <v>0</v>
      </c>
    </row>
    <row r="23" spans="1:143" ht="39" customHeight="1" thickBot="1" x14ac:dyDescent="0.3">
      <c r="A23" s="156">
        <v>12</v>
      </c>
      <c r="B23" s="349"/>
      <c r="C23" s="351"/>
      <c r="D23" s="67"/>
      <c r="E23" s="157"/>
      <c r="F23" s="67"/>
      <c r="G23" s="158"/>
      <c r="H23" s="99"/>
      <c r="I23" s="357"/>
      <c r="J23" s="218"/>
      <c r="K23" s="131" t="str">
        <f t="shared" si="4"/>
        <v/>
      </c>
      <c r="L23" s="119"/>
      <c r="M23" s="97"/>
      <c r="N23" s="97"/>
      <c r="O23" s="119"/>
      <c r="P23" s="97"/>
      <c r="Q23" s="97"/>
      <c r="R23" s="119"/>
      <c r="S23" s="97"/>
      <c r="T23" s="97"/>
      <c r="U23" s="119"/>
      <c r="V23" s="97"/>
      <c r="W23" s="119"/>
      <c r="X23" s="97"/>
      <c r="Y23" s="97"/>
      <c r="Z23" s="201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135">
        <f t="shared" si="5"/>
        <v>0</v>
      </c>
      <c r="AL23" s="135">
        <f t="shared" si="6"/>
        <v>0</v>
      </c>
      <c r="AM23" s="135">
        <f t="shared" si="7"/>
        <v>0</v>
      </c>
      <c r="AN23" s="135">
        <f t="shared" si="8"/>
        <v>0</v>
      </c>
      <c r="AO23" s="135">
        <f t="shared" si="9"/>
        <v>0</v>
      </c>
      <c r="AP23" s="135">
        <f t="shared" si="10"/>
        <v>0</v>
      </c>
      <c r="AQ23" s="135">
        <f t="shared" si="11"/>
        <v>0</v>
      </c>
      <c r="AR23" s="135">
        <f t="shared" si="12"/>
        <v>0</v>
      </c>
      <c r="AS23" s="135">
        <f t="shared" si="13"/>
        <v>0</v>
      </c>
      <c r="AT23" s="135">
        <f t="shared" si="14"/>
        <v>0</v>
      </c>
      <c r="AU23" s="170">
        <f t="shared" si="15"/>
        <v>0</v>
      </c>
      <c r="AV23" s="342" t="str">
        <f t="shared" si="20"/>
        <v/>
      </c>
      <c r="AW23" s="136" t="str">
        <f t="shared" si="16"/>
        <v/>
      </c>
      <c r="AX23" s="112"/>
      <c r="AY23" s="348" t="str">
        <f t="shared" si="17"/>
        <v/>
      </c>
      <c r="AZ23" s="133"/>
      <c r="BA23" s="149">
        <f t="shared" si="18"/>
        <v>0</v>
      </c>
      <c r="BB23" s="209"/>
      <c r="BC23" s="206"/>
      <c r="BD23" s="206"/>
      <c r="BE23" s="206"/>
      <c r="BF23" s="206"/>
      <c r="BG23" s="210"/>
      <c r="BH23" s="257" t="str">
        <f t="shared" si="21"/>
        <v/>
      </c>
      <c r="BI23" s="115"/>
      <c r="BJ23" s="116"/>
      <c r="BK23" s="116"/>
      <c r="BL23" s="116"/>
      <c r="BM23" s="116"/>
      <c r="BN23" s="116"/>
      <c r="BO23" s="116"/>
      <c r="BP23" s="140" t="str">
        <f>IF(AZ23&lt;=1,"",IF($BJ23="",0,VLOOKUP($BJ23,'Conversion Tables'!$B$37:$C$62,2,FALSE))+IF($BK23="",0,VLOOKUP($BK23,'Conversion Tables'!$B$37:$C$62,2,FALSE))+IF($BL23="",0,VLOOKUP($BL23,'Conversion Tables'!$B$37:$C$62,2,FALSE))+IF($BM23="",0,VLOOKUP($BM23,'Conversion Tables'!$B$37:$C$62,2,FALSE))+IF($BN23="",0,VLOOKUP($BN23,'Conversion Tables'!$B$37:$C$62,2,FALSE))+IF($BO23="",0,VLOOKUP($BO23,'Conversion Tables'!$B$37:$C$62,2,FALSE)))</f>
        <v/>
      </c>
      <c r="BQ23" s="138"/>
      <c r="BR23" s="117"/>
      <c r="CM23" s="63">
        <f>IFERROR(VLOOKUP(M23,'Conversion Tables'!$B$8:$E$32,2,FALSE),0)</f>
        <v>0</v>
      </c>
      <c r="CN23" s="63">
        <f>IFERROR(VLOOKUP(N23,'Conversion Tables'!$B$8:$E$32,2,FALSE),0)</f>
        <v>0</v>
      </c>
      <c r="CO23" s="63">
        <f>(CM23-CN23)/'Conversion Tables'!$C$32*Max_Point</f>
        <v>0</v>
      </c>
      <c r="CP23" s="63">
        <f>(1+SUMPRODUCT($EG23:$EI23,'Conversion Tables'!$S$8:$U$8))</f>
        <v>1</v>
      </c>
      <c r="CQ23" s="63">
        <f>(1+SUMPRODUCT($EJ23:$EL23,'Conversion Tables'!$V$8:$X$8))</f>
        <v>1</v>
      </c>
      <c r="CR23" s="64">
        <f>CO23*CP23*CQ23*'Weighting Scale'!$D$10</f>
        <v>0</v>
      </c>
      <c r="CS23" s="63">
        <f>IFERROR(VLOOKUP(P23,'Conversion Tables'!$B$8:$E$32,3,FALSE),0)</f>
        <v>0</v>
      </c>
      <c r="CT23" s="63">
        <f>IFERROR(VLOOKUP(Q23,'Conversion Tables'!$B$8:$E$32,3,FALSE),0)</f>
        <v>0</v>
      </c>
      <c r="CU23" s="63">
        <f>(CS23-CT23)/'Conversion Tables'!$D$32*Max_Point</f>
        <v>0</v>
      </c>
      <c r="CV23" s="63">
        <f>(1+SUMPRODUCT($EG23:$EI23,'Conversion Tables'!$S$9:$U$9))</f>
        <v>1</v>
      </c>
      <c r="CW23" s="63">
        <f>(1+SUMPRODUCT($EJ23:$EL23,'Conversion Tables'!$V$9:$X$9))</f>
        <v>1</v>
      </c>
      <c r="CX23" s="64">
        <f>CU23*CV23*CW23*'Weighting Scale'!$D$11</f>
        <v>0</v>
      </c>
      <c r="CY23" s="63">
        <f>IFERROR(VLOOKUP(S23,'Conversion Tables'!$B$8:$E$32,4,FALSE),0)</f>
        <v>0</v>
      </c>
      <c r="CZ23" s="63">
        <f>IFERROR(VLOOKUP(T23,'Conversion Tables'!$B$8:$E$32,4,FALSE),0)</f>
        <v>0</v>
      </c>
      <c r="DA23" s="63">
        <f>(CY23-CZ23)/'Conversion Tables'!$E$32*Max_Point</f>
        <v>0</v>
      </c>
      <c r="DB23" s="63">
        <f>(1+SUMPRODUCT($EG23:$EI23,'Conversion Tables'!$S$10:$U$10))</f>
        <v>1</v>
      </c>
      <c r="DC23" s="63">
        <f>(1+SUMPRODUCT($EJ23:$EL23,'Conversion Tables'!$V$10:$X$10))</f>
        <v>1</v>
      </c>
      <c r="DD23" s="64">
        <f>DA23*DB23*DC23*'Weighting Scale'!$D$12</f>
        <v>0</v>
      </c>
      <c r="DE23" s="63">
        <f>IFERROR(VLOOKUP(V23,'Conversion Tables'!$G$8:$N$12,2, FALSE)/'Conversion Tables'!$H$12*Max_Point,0)</f>
        <v>0</v>
      </c>
      <c r="DF23" s="63">
        <f>(1+SUMPRODUCT($EG23:$EI23,'Conversion Tables'!$S$11:$U$11))</f>
        <v>1</v>
      </c>
      <c r="DG23" s="63">
        <f>(1+SUMPRODUCT($EJ23:$EL23,'Conversion Tables'!$V$11:$X$11))</f>
        <v>1</v>
      </c>
      <c r="DH23" s="64">
        <f>DE23*DF23*DG23*'Weighting Scale'!$D$14</f>
        <v>0</v>
      </c>
      <c r="DI23" s="63">
        <f>IFERROR(VLOOKUP(X23,'Conversion Tables'!$G$8:$N$12,3,FALSE)/'Conversion Tables'!$I$12*Max_Point,0)</f>
        <v>0</v>
      </c>
      <c r="DJ23" s="63">
        <f>(1+SUMPRODUCT($EG23:$EI23,'Conversion Tables'!$S$12:$U$12))</f>
        <v>1</v>
      </c>
      <c r="DK23" s="63">
        <f>(1+SUMPRODUCT($EJ23:$EL23,'Conversion Tables'!$V$12:$X$12))</f>
        <v>1</v>
      </c>
      <c r="DL23" s="64">
        <f>DI23*DJ23*DK23*'Weighting Scale'!$D$15</f>
        <v>0</v>
      </c>
      <c r="DM23" s="63">
        <f>IFERROR(VLOOKUP(Y23,'Conversion Tables'!$G$8:$N$12,4,FALSE)/'Conversion Tables'!$J$12*Max_Point,0)</f>
        <v>0</v>
      </c>
      <c r="DN23" s="63">
        <f>(1+SUMPRODUCT($EG23:$EI23,'Conversion Tables'!$S$13:$U$13))</f>
        <v>1</v>
      </c>
      <c r="DO23" s="63">
        <f>(1+SUMPRODUCT($EJ23:$EL23,'Conversion Tables'!$V$13:$X$13))</f>
        <v>1</v>
      </c>
      <c r="DP23" s="64">
        <f>DM23*DN23*DO23*'Weighting Scale'!$D$13</f>
        <v>0</v>
      </c>
      <c r="DQ23" s="63">
        <f>IFERROR(VLOOKUP(AA23,'Conversion Tables'!$G$8:$N$12,4,FALSE)/'Conversion Tables'!$K$12*Max_Point,0)</f>
        <v>0</v>
      </c>
      <c r="DR23" s="63">
        <f>(1+SUMPRODUCT($EG23:$EI23,'Conversion Tables'!$S$14:$U$14))</f>
        <v>1</v>
      </c>
      <c r="DS23" s="63">
        <f>(1+SUMPRODUCT($EJ23:$EL23,'Conversion Tables'!$V$14:$X$14))</f>
        <v>1</v>
      </c>
      <c r="DT23" s="64">
        <f>DQ23*DR23*DS23*'Weighting Scale'!$D$16</f>
        <v>0</v>
      </c>
      <c r="DU23" s="63">
        <f>IFERROR(VLOOKUP(AB23,'Conversion Tables'!$G$8:$N$12,5,FALSE)/'Conversion Tables'!$L$12*Max_Point,0)</f>
        <v>0</v>
      </c>
      <c r="DV23" s="63">
        <f>(1+SUMPRODUCT($EG23:$EI23,'Conversion Tables'!$S$15:$U$15))</f>
        <v>1</v>
      </c>
      <c r="DW23" s="63">
        <f>(1+SUMPRODUCT($EJ23:$EL23,'Conversion Tables'!$V$15:$X$15))</f>
        <v>1</v>
      </c>
      <c r="DX23" s="64">
        <f>DU23*DV23*DW23*'Weighting Scale'!$D$17</f>
        <v>0</v>
      </c>
      <c r="DY23" s="63">
        <f>IFERROR(VLOOKUP(AC23,'Conversion Tables'!$G$8:$N$12,6,FALSE)/'Conversion Tables'!$M$12*Max_Point,0)</f>
        <v>0</v>
      </c>
      <c r="DZ23" s="63">
        <f>(1+SUMPRODUCT($EG23:$EI23,'Conversion Tables'!$S$16:$U$16))</f>
        <v>1</v>
      </c>
      <c r="EA23" s="63">
        <f>(1+SUMPRODUCT($EJ23:$EL23,'Conversion Tables'!$V$16:$X$16))</f>
        <v>1</v>
      </c>
      <c r="EB23" s="64">
        <f>DY23*DZ23*EA23*'Weighting Scale'!$D$18</f>
        <v>0</v>
      </c>
      <c r="EC23" s="63">
        <f>IFERROR(VLOOKUP(AD23,'Conversion Tables'!$G$8:$N$12,7,FALSE)/'Conversion Tables'!$N$12*Max_Point,0)</f>
        <v>0</v>
      </c>
      <c r="ED23" s="63">
        <f>(1+SUMPRODUCT($EG23:$EI23,'Conversion Tables'!$S$17:$U$17))</f>
        <v>1</v>
      </c>
      <c r="EE23" s="63">
        <f>(1+SUMPRODUCT($EJ23:$EL23,'Conversion Tables'!$V$17:$X$17))</f>
        <v>1</v>
      </c>
      <c r="EF23" s="64">
        <f>EC23*ED23*EE23*'Weighting Scale'!$D$19</f>
        <v>0</v>
      </c>
      <c r="EG23" s="63">
        <f>IFERROR(VLOOKUP(AE23,'Conversion Tables'!$G$16:$M$20,2,FALSE)/'Conversion Tables'!$H$20*'Conversion Tables'!$H$21,0)</f>
        <v>0</v>
      </c>
      <c r="EH23" s="63">
        <f>IFERROR(VLOOKUP(AF23,'Conversion Tables'!$G$16:$M$20,3,FALSE)/'Conversion Tables'!$I$20*'Conversion Tables'!$I$21,0)</f>
        <v>0</v>
      </c>
      <c r="EI23" s="63">
        <f>IFERROR(VLOOKUP(AG23,'Conversion Tables'!$G$16:$M$20,4,FALSE)/'Conversion Tables'!J$20*'Conversion Tables'!$J$21,0)</f>
        <v>0</v>
      </c>
      <c r="EJ23" s="63">
        <f>IFERROR(VLOOKUP(AH23,'Conversion Tables'!$G$16:$M$20,5,FALSE)/'Conversion Tables'!K$20*'Conversion Tables'!$K$21,0)</f>
        <v>0</v>
      </c>
      <c r="EK23" s="63">
        <f>IFERROR(VLOOKUP(AI23,'Conversion Tables'!$G$16:$M$20,6,FALSE)/'Conversion Tables'!L$20*'Conversion Tables'!$L$21,0)</f>
        <v>0</v>
      </c>
      <c r="EL23" s="63">
        <f>IFERROR(VLOOKUP(AJ23,'Conversion Tables'!$G$16:$M$20,7,FALSE)/'Conversion Tables'!M$20*'Conversion Tables'!$M$21,0)</f>
        <v>0</v>
      </c>
      <c r="EM23" s="64">
        <f t="shared" si="19"/>
        <v>0</v>
      </c>
    </row>
    <row r="24" spans="1:143" ht="39" customHeight="1" thickBot="1" x14ac:dyDescent="0.3">
      <c r="A24" s="156">
        <v>13</v>
      </c>
      <c r="B24" s="349"/>
      <c r="C24" s="349"/>
      <c r="D24" s="67"/>
      <c r="E24" s="157"/>
      <c r="F24" s="67"/>
      <c r="G24" s="158"/>
      <c r="H24" s="99"/>
      <c r="I24" s="357"/>
      <c r="J24" s="218"/>
      <c r="K24" s="131" t="str">
        <f t="shared" si="4"/>
        <v/>
      </c>
      <c r="L24" s="119"/>
      <c r="M24" s="97"/>
      <c r="N24" s="97"/>
      <c r="O24" s="119"/>
      <c r="P24" s="97"/>
      <c r="Q24" s="97"/>
      <c r="R24" s="119"/>
      <c r="S24" s="97"/>
      <c r="T24" s="97"/>
      <c r="U24" s="119"/>
      <c r="V24" s="97"/>
      <c r="W24" s="119"/>
      <c r="X24" s="97"/>
      <c r="Y24" s="97"/>
      <c r="Z24" s="201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135">
        <f t="shared" si="5"/>
        <v>0</v>
      </c>
      <c r="AL24" s="135">
        <f t="shared" si="6"/>
        <v>0</v>
      </c>
      <c r="AM24" s="135">
        <f t="shared" si="7"/>
        <v>0</v>
      </c>
      <c r="AN24" s="135">
        <f t="shared" si="8"/>
        <v>0</v>
      </c>
      <c r="AO24" s="135">
        <f t="shared" si="9"/>
        <v>0</v>
      </c>
      <c r="AP24" s="135">
        <f t="shared" si="10"/>
        <v>0</v>
      </c>
      <c r="AQ24" s="135">
        <f t="shared" si="11"/>
        <v>0</v>
      </c>
      <c r="AR24" s="135">
        <f t="shared" si="12"/>
        <v>0</v>
      </c>
      <c r="AS24" s="135">
        <f t="shared" si="13"/>
        <v>0</v>
      </c>
      <c r="AT24" s="135">
        <f t="shared" si="14"/>
        <v>0</v>
      </c>
      <c r="AU24" s="170">
        <f t="shared" si="15"/>
        <v>0</v>
      </c>
      <c r="AV24" s="342" t="str">
        <f t="shared" si="20"/>
        <v/>
      </c>
      <c r="AW24" s="136" t="str">
        <f t="shared" si="16"/>
        <v/>
      </c>
      <c r="AX24" s="112"/>
      <c r="AY24" s="348" t="str">
        <f t="shared" si="17"/>
        <v/>
      </c>
      <c r="AZ24" s="133"/>
      <c r="BA24" s="149">
        <f t="shared" si="18"/>
        <v>0</v>
      </c>
      <c r="BB24" s="211"/>
      <c r="BC24" s="212"/>
      <c r="BD24" s="212"/>
      <c r="BE24" s="212"/>
      <c r="BF24" s="212"/>
      <c r="BG24" s="212"/>
      <c r="BH24" s="257" t="str">
        <f t="shared" si="21"/>
        <v/>
      </c>
      <c r="BI24" s="115"/>
      <c r="BJ24" s="116"/>
      <c r="BK24" s="116"/>
      <c r="BL24" s="116"/>
      <c r="BM24" s="116"/>
      <c r="BN24" s="116"/>
      <c r="BO24" s="116"/>
      <c r="BP24" s="140" t="str">
        <f>IF(AZ24&lt;=1,"",IF($BJ24="",0,VLOOKUP($BJ24,'Conversion Tables'!$B$37:$C$62,2,FALSE))+IF($BK24="",0,VLOOKUP($BK24,'Conversion Tables'!$B$37:$C$62,2,FALSE))+IF($BL24="",0,VLOOKUP($BL24,'Conversion Tables'!$B$37:$C$62,2,FALSE))+IF($BM24="",0,VLOOKUP($BM24,'Conversion Tables'!$B$37:$C$62,2,FALSE))+IF($BN24="",0,VLOOKUP($BN24,'Conversion Tables'!$B$37:$C$62,2,FALSE))+IF($BO24="",0,VLOOKUP($BO24,'Conversion Tables'!$B$37:$C$62,2,FALSE)))</f>
        <v/>
      </c>
      <c r="BQ24" s="138"/>
      <c r="BR24" s="117"/>
      <c r="CM24" s="63">
        <f>IFERROR(VLOOKUP(M24,'Conversion Tables'!$B$8:$E$32,2,FALSE),0)</f>
        <v>0</v>
      </c>
      <c r="CN24" s="63">
        <f>IFERROR(VLOOKUP(N24,'Conversion Tables'!$B$8:$E$32,2,FALSE),0)</f>
        <v>0</v>
      </c>
      <c r="CO24" s="63">
        <f>(CM24-CN24)/'Conversion Tables'!$C$32*Max_Point</f>
        <v>0</v>
      </c>
      <c r="CP24" s="63">
        <f>(1+SUMPRODUCT($EG24:$EI24,'Conversion Tables'!$S$8:$U$8))</f>
        <v>1</v>
      </c>
      <c r="CQ24" s="63">
        <f>(1+SUMPRODUCT($EJ24:$EL24,'Conversion Tables'!$V$8:$X$8))</f>
        <v>1</v>
      </c>
      <c r="CR24" s="64">
        <f>CO24*CP24*CQ24*'Weighting Scale'!$D$10</f>
        <v>0</v>
      </c>
      <c r="CS24" s="63">
        <f>IFERROR(VLOOKUP(P24,'Conversion Tables'!$B$8:$E$32,3,FALSE),0)</f>
        <v>0</v>
      </c>
      <c r="CT24" s="63">
        <f>IFERROR(VLOOKUP(Q24,'Conversion Tables'!$B$8:$E$32,3,FALSE),0)</f>
        <v>0</v>
      </c>
      <c r="CU24" s="63">
        <f>(CS24-CT24)/'Conversion Tables'!$D$32*Max_Point</f>
        <v>0</v>
      </c>
      <c r="CV24" s="63">
        <f>(1+SUMPRODUCT($EG24:$EI24,'Conversion Tables'!$S$9:$U$9))</f>
        <v>1</v>
      </c>
      <c r="CW24" s="63">
        <f>(1+SUMPRODUCT($EJ24:$EL24,'Conversion Tables'!$V$9:$X$9))</f>
        <v>1</v>
      </c>
      <c r="CX24" s="64">
        <f>CU24*CV24*CW24*'Weighting Scale'!$D$11</f>
        <v>0</v>
      </c>
      <c r="CY24" s="63">
        <f>IFERROR(VLOOKUP(S24,'Conversion Tables'!$B$8:$E$32,4,FALSE),0)</f>
        <v>0</v>
      </c>
      <c r="CZ24" s="63">
        <f>IFERROR(VLOOKUP(T24,'Conversion Tables'!$B$8:$E$32,4,FALSE),0)</f>
        <v>0</v>
      </c>
      <c r="DA24" s="63">
        <f>(CY24-CZ24)/'Conversion Tables'!$E$32*Max_Point</f>
        <v>0</v>
      </c>
      <c r="DB24" s="63">
        <f>(1+SUMPRODUCT($EG24:$EI24,'Conversion Tables'!$S$10:$U$10))</f>
        <v>1</v>
      </c>
      <c r="DC24" s="63">
        <f>(1+SUMPRODUCT($EJ24:$EL24,'Conversion Tables'!$V$10:$X$10))</f>
        <v>1</v>
      </c>
      <c r="DD24" s="64">
        <f>DA24*DB24*DC24*'Weighting Scale'!$D$12</f>
        <v>0</v>
      </c>
      <c r="DE24" s="63">
        <f>IFERROR(VLOOKUP(V24,'Conversion Tables'!$G$8:$N$12,2, FALSE)/'Conversion Tables'!$H$12*Max_Point,0)</f>
        <v>0</v>
      </c>
      <c r="DF24" s="63">
        <f>(1+SUMPRODUCT($EG24:$EI24,'Conversion Tables'!$S$11:$U$11))</f>
        <v>1</v>
      </c>
      <c r="DG24" s="63">
        <f>(1+SUMPRODUCT($EJ24:$EL24,'Conversion Tables'!$V$11:$X$11))</f>
        <v>1</v>
      </c>
      <c r="DH24" s="64">
        <f>DE24*DF24*DG24*'Weighting Scale'!$D$14</f>
        <v>0</v>
      </c>
      <c r="DI24" s="63">
        <f>IFERROR(VLOOKUP(X24,'Conversion Tables'!$G$8:$N$12,3,FALSE)/'Conversion Tables'!$I$12*Max_Point,0)</f>
        <v>0</v>
      </c>
      <c r="DJ24" s="63">
        <f>(1+SUMPRODUCT($EG24:$EI24,'Conversion Tables'!$S$12:$U$12))</f>
        <v>1</v>
      </c>
      <c r="DK24" s="63">
        <f>(1+SUMPRODUCT($EJ24:$EL24,'Conversion Tables'!$V$12:$X$12))</f>
        <v>1</v>
      </c>
      <c r="DL24" s="64">
        <f>DI24*DJ24*DK24*'Weighting Scale'!$D$15</f>
        <v>0</v>
      </c>
      <c r="DM24" s="63">
        <f>IFERROR(VLOOKUP(Y24,'Conversion Tables'!$G$8:$N$12,4,FALSE)/'Conversion Tables'!$J$12*Max_Point,0)</f>
        <v>0</v>
      </c>
      <c r="DN24" s="63">
        <f>(1+SUMPRODUCT($EG24:$EI24,'Conversion Tables'!$S$13:$U$13))</f>
        <v>1</v>
      </c>
      <c r="DO24" s="63">
        <f>(1+SUMPRODUCT($EJ24:$EL24,'Conversion Tables'!$V$13:$X$13))</f>
        <v>1</v>
      </c>
      <c r="DP24" s="64">
        <f>DM24*DN24*DO24*'Weighting Scale'!$D$13</f>
        <v>0</v>
      </c>
      <c r="DQ24" s="63">
        <f>IFERROR(VLOOKUP(AA24,'Conversion Tables'!$G$8:$N$12,4,FALSE)/'Conversion Tables'!$K$12*Max_Point,0)</f>
        <v>0</v>
      </c>
      <c r="DR24" s="63">
        <f>(1+SUMPRODUCT($EG24:$EI24,'Conversion Tables'!$S$14:$U$14))</f>
        <v>1</v>
      </c>
      <c r="DS24" s="63">
        <f>(1+SUMPRODUCT($EJ24:$EL24,'Conversion Tables'!$V$14:$X$14))</f>
        <v>1</v>
      </c>
      <c r="DT24" s="64">
        <f>DQ24*DR24*DS24*'Weighting Scale'!$D$16</f>
        <v>0</v>
      </c>
      <c r="DU24" s="63">
        <f>IFERROR(VLOOKUP(AB24,'Conversion Tables'!$G$8:$N$12,5,FALSE)/'Conversion Tables'!$L$12*Max_Point,0)</f>
        <v>0</v>
      </c>
      <c r="DV24" s="63">
        <f>(1+SUMPRODUCT($EG24:$EI24,'Conversion Tables'!$S$15:$U$15))</f>
        <v>1</v>
      </c>
      <c r="DW24" s="63">
        <f>(1+SUMPRODUCT($EJ24:$EL24,'Conversion Tables'!$V$15:$X$15))</f>
        <v>1</v>
      </c>
      <c r="DX24" s="64">
        <f>DU24*DV24*DW24*'Weighting Scale'!$D$17</f>
        <v>0</v>
      </c>
      <c r="DY24" s="63">
        <f>IFERROR(VLOOKUP(AC24,'Conversion Tables'!$G$8:$N$12,6,FALSE)/'Conversion Tables'!$M$12*Max_Point,0)</f>
        <v>0</v>
      </c>
      <c r="DZ24" s="63">
        <f>(1+SUMPRODUCT($EG24:$EI24,'Conversion Tables'!$S$16:$U$16))</f>
        <v>1</v>
      </c>
      <c r="EA24" s="63">
        <f>(1+SUMPRODUCT($EJ24:$EL24,'Conversion Tables'!$V$16:$X$16))</f>
        <v>1</v>
      </c>
      <c r="EB24" s="64">
        <f>DY24*DZ24*EA24*'Weighting Scale'!$D$18</f>
        <v>0</v>
      </c>
      <c r="EC24" s="63">
        <f>IFERROR(VLOOKUP(AD24,'Conversion Tables'!$G$8:$N$12,7,FALSE)/'Conversion Tables'!$N$12*Max_Point,0)</f>
        <v>0</v>
      </c>
      <c r="ED24" s="63">
        <f>(1+SUMPRODUCT($EG24:$EI24,'Conversion Tables'!$S$17:$U$17))</f>
        <v>1</v>
      </c>
      <c r="EE24" s="63">
        <f>(1+SUMPRODUCT($EJ24:$EL24,'Conversion Tables'!$V$17:$X$17))</f>
        <v>1</v>
      </c>
      <c r="EF24" s="64">
        <f>EC24*ED24*EE24*'Weighting Scale'!$D$19</f>
        <v>0</v>
      </c>
      <c r="EG24" s="63">
        <f>IFERROR(VLOOKUP(AE24,'Conversion Tables'!$G$16:$M$20,2,FALSE)/'Conversion Tables'!$H$20*'Conversion Tables'!$H$21,0)</f>
        <v>0</v>
      </c>
      <c r="EH24" s="63">
        <f>IFERROR(VLOOKUP(AF24,'Conversion Tables'!$G$16:$M$20,3,FALSE)/'Conversion Tables'!$I$20*'Conversion Tables'!$I$21,0)</f>
        <v>0</v>
      </c>
      <c r="EI24" s="63">
        <f>IFERROR(VLOOKUP(AG24,'Conversion Tables'!$G$16:$M$20,4,FALSE)/'Conversion Tables'!J$20*'Conversion Tables'!$J$21,0)</f>
        <v>0</v>
      </c>
      <c r="EJ24" s="63">
        <f>IFERROR(VLOOKUP(AH24,'Conversion Tables'!$G$16:$M$20,5,FALSE)/'Conversion Tables'!K$20*'Conversion Tables'!$K$21,0)</f>
        <v>0</v>
      </c>
      <c r="EK24" s="63">
        <f>IFERROR(VLOOKUP(AI24,'Conversion Tables'!$G$16:$M$20,6,FALSE)/'Conversion Tables'!L$20*'Conversion Tables'!$L$21,0)</f>
        <v>0</v>
      </c>
      <c r="EL24" s="63">
        <f>IFERROR(VLOOKUP(AJ24,'Conversion Tables'!$G$16:$M$20,7,FALSE)/'Conversion Tables'!M$20*'Conversion Tables'!$M$21,0)</f>
        <v>0</v>
      </c>
      <c r="EM24" s="64">
        <f t="shared" si="19"/>
        <v>0</v>
      </c>
    </row>
    <row r="25" spans="1:143" ht="39" customHeight="1" thickBot="1" x14ac:dyDescent="0.3">
      <c r="A25" s="156">
        <v>14</v>
      </c>
      <c r="B25" s="66"/>
      <c r="C25" s="67"/>
      <c r="D25" s="67"/>
      <c r="E25" s="157"/>
      <c r="F25" s="67"/>
      <c r="G25" s="158"/>
      <c r="H25" s="99"/>
      <c r="I25" s="224"/>
      <c r="J25" s="218"/>
      <c r="K25" s="131" t="str">
        <f t="shared" si="4"/>
        <v/>
      </c>
      <c r="L25" s="119"/>
      <c r="M25" s="97"/>
      <c r="N25" s="97"/>
      <c r="O25" s="119"/>
      <c r="P25" s="97"/>
      <c r="Q25" s="97"/>
      <c r="R25" s="119"/>
      <c r="S25" s="97"/>
      <c r="T25" s="97"/>
      <c r="U25" s="119"/>
      <c r="V25" s="97"/>
      <c r="W25" s="119"/>
      <c r="X25" s="97"/>
      <c r="Y25" s="97"/>
      <c r="Z25" s="201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135">
        <f t="shared" si="5"/>
        <v>0</v>
      </c>
      <c r="AL25" s="135">
        <f t="shared" si="6"/>
        <v>0</v>
      </c>
      <c r="AM25" s="135">
        <f t="shared" si="7"/>
        <v>0</v>
      </c>
      <c r="AN25" s="135">
        <f t="shared" si="8"/>
        <v>0</v>
      </c>
      <c r="AO25" s="135">
        <f t="shared" si="9"/>
        <v>0</v>
      </c>
      <c r="AP25" s="135">
        <f t="shared" si="10"/>
        <v>0</v>
      </c>
      <c r="AQ25" s="135">
        <f t="shared" si="11"/>
        <v>0</v>
      </c>
      <c r="AR25" s="135">
        <f t="shared" si="12"/>
        <v>0</v>
      </c>
      <c r="AS25" s="135">
        <f t="shared" si="13"/>
        <v>0</v>
      </c>
      <c r="AT25" s="135">
        <f t="shared" si="14"/>
        <v>0</v>
      </c>
      <c r="AU25" s="170">
        <f t="shared" si="15"/>
        <v>0</v>
      </c>
      <c r="AV25" s="342" t="str">
        <f t="shared" si="20"/>
        <v/>
      </c>
      <c r="AW25" s="136" t="str">
        <f t="shared" si="16"/>
        <v/>
      </c>
      <c r="AX25" s="112"/>
      <c r="AY25" s="348" t="str">
        <f t="shared" si="17"/>
        <v/>
      </c>
      <c r="AZ25" s="133"/>
      <c r="BA25" s="149">
        <f t="shared" si="18"/>
        <v>0</v>
      </c>
      <c r="BB25" s="209"/>
      <c r="BC25" s="206"/>
      <c r="BD25" s="206"/>
      <c r="BE25" s="206"/>
      <c r="BF25" s="206"/>
      <c r="BG25" s="206"/>
      <c r="BH25" s="257" t="str">
        <f t="shared" si="21"/>
        <v/>
      </c>
      <c r="BI25" s="115"/>
      <c r="BJ25" s="116"/>
      <c r="BK25" s="116"/>
      <c r="BL25" s="116"/>
      <c r="BM25" s="116"/>
      <c r="BN25" s="116"/>
      <c r="BO25" s="116"/>
      <c r="BP25" s="140" t="str">
        <f>IF(AZ25&lt;=1,"",IF($BJ25="",0,VLOOKUP($BJ25,'Conversion Tables'!$B$37:$C$62,2,FALSE))+IF($BK25="",0,VLOOKUP($BK25,'Conversion Tables'!$B$37:$C$62,2,FALSE))+IF($BL25="",0,VLOOKUP($BL25,'Conversion Tables'!$B$37:$C$62,2,FALSE))+IF($BM25="",0,VLOOKUP($BM25,'Conversion Tables'!$B$37:$C$62,2,FALSE))+IF($BN25="",0,VLOOKUP($BN25,'Conversion Tables'!$B$37:$C$62,2,FALSE))+IF($BO25="",0,VLOOKUP($BO25,'Conversion Tables'!$B$37:$C$62,2,FALSE)))</f>
        <v/>
      </c>
      <c r="BQ25" s="138"/>
      <c r="BR25" s="117"/>
      <c r="CM25" s="63">
        <f>IFERROR(VLOOKUP(M25,'Conversion Tables'!$B$8:$E$32,2,FALSE),0)</f>
        <v>0</v>
      </c>
      <c r="CN25" s="63">
        <f>IFERROR(VLOOKUP(N25,'Conversion Tables'!$B$8:$E$32,2,FALSE),0)</f>
        <v>0</v>
      </c>
      <c r="CO25" s="63">
        <f>(CM25-CN25)/'Conversion Tables'!$C$32*Max_Point</f>
        <v>0</v>
      </c>
      <c r="CP25" s="63">
        <f>(1+SUMPRODUCT($EG25:$EI25,'Conversion Tables'!$S$8:$U$8))</f>
        <v>1</v>
      </c>
      <c r="CQ25" s="63">
        <f>(1+SUMPRODUCT($EJ25:$EL25,'Conversion Tables'!$V$8:$X$8))</f>
        <v>1</v>
      </c>
      <c r="CR25" s="64">
        <f>CO25*CP25*CQ25*'Weighting Scale'!$D$10</f>
        <v>0</v>
      </c>
      <c r="CS25" s="63">
        <f>IFERROR(VLOOKUP(P25,'Conversion Tables'!$B$8:$E$32,3,FALSE),0)</f>
        <v>0</v>
      </c>
      <c r="CT25" s="63">
        <f>IFERROR(VLOOKUP(Q25,'Conversion Tables'!$B$8:$E$32,3,FALSE),0)</f>
        <v>0</v>
      </c>
      <c r="CU25" s="63">
        <f>(CS25-CT25)/'Conversion Tables'!$D$32*Max_Point</f>
        <v>0</v>
      </c>
      <c r="CV25" s="63">
        <f>(1+SUMPRODUCT($EG25:$EI25,'Conversion Tables'!$S$9:$U$9))</f>
        <v>1</v>
      </c>
      <c r="CW25" s="63">
        <f>(1+SUMPRODUCT($EJ25:$EL25,'Conversion Tables'!$V$9:$X$9))</f>
        <v>1</v>
      </c>
      <c r="CX25" s="64">
        <f>CU25*CV25*CW25*'Weighting Scale'!$D$11</f>
        <v>0</v>
      </c>
      <c r="CY25" s="63">
        <f>IFERROR(VLOOKUP(S25,'Conversion Tables'!$B$8:$E$32,4,FALSE),0)</f>
        <v>0</v>
      </c>
      <c r="CZ25" s="63">
        <f>IFERROR(VLOOKUP(T25,'Conversion Tables'!$B$8:$E$32,4,FALSE),0)</f>
        <v>0</v>
      </c>
      <c r="DA25" s="63">
        <f>(CY25-CZ25)/'Conversion Tables'!$E$32*Max_Point</f>
        <v>0</v>
      </c>
      <c r="DB25" s="63">
        <f>(1+SUMPRODUCT($EG25:$EI25,'Conversion Tables'!$S$10:$U$10))</f>
        <v>1</v>
      </c>
      <c r="DC25" s="63">
        <f>(1+SUMPRODUCT($EJ25:$EL25,'Conversion Tables'!$V$10:$X$10))</f>
        <v>1</v>
      </c>
      <c r="DD25" s="64">
        <f>DA25*DB25*DC25*'Weighting Scale'!$D$12</f>
        <v>0</v>
      </c>
      <c r="DE25" s="63">
        <f>IFERROR(VLOOKUP(V25,'Conversion Tables'!$G$8:$N$12,2, FALSE)/'Conversion Tables'!$H$12*Max_Point,0)</f>
        <v>0</v>
      </c>
      <c r="DF25" s="63">
        <f>(1+SUMPRODUCT($EG25:$EI25,'Conversion Tables'!$S$11:$U$11))</f>
        <v>1</v>
      </c>
      <c r="DG25" s="63">
        <f>(1+SUMPRODUCT($EJ25:$EL25,'Conversion Tables'!$V$11:$X$11))</f>
        <v>1</v>
      </c>
      <c r="DH25" s="64">
        <f>DE25*DF25*DG25*'Weighting Scale'!$D$14</f>
        <v>0</v>
      </c>
      <c r="DI25" s="63">
        <f>IFERROR(VLOOKUP(X25,'Conversion Tables'!$G$8:$N$12,3,FALSE)/'Conversion Tables'!$I$12*Max_Point,0)</f>
        <v>0</v>
      </c>
      <c r="DJ25" s="63">
        <f>(1+SUMPRODUCT($EG25:$EI25,'Conversion Tables'!$S$12:$U$12))</f>
        <v>1</v>
      </c>
      <c r="DK25" s="63">
        <f>(1+SUMPRODUCT($EJ25:$EL25,'Conversion Tables'!$V$12:$X$12))</f>
        <v>1</v>
      </c>
      <c r="DL25" s="64">
        <f>DI25*DJ25*DK25*'Weighting Scale'!$D$15</f>
        <v>0</v>
      </c>
      <c r="DM25" s="63">
        <f>IFERROR(VLOOKUP(Y25,'Conversion Tables'!$G$8:$N$12,4,FALSE)/'Conversion Tables'!$J$12*Max_Point,0)</f>
        <v>0</v>
      </c>
      <c r="DN25" s="63">
        <f>(1+SUMPRODUCT($EG25:$EI25,'Conversion Tables'!$S$13:$U$13))</f>
        <v>1</v>
      </c>
      <c r="DO25" s="63">
        <f>(1+SUMPRODUCT($EJ25:$EL25,'Conversion Tables'!$V$13:$X$13))</f>
        <v>1</v>
      </c>
      <c r="DP25" s="64">
        <f>DM25*DN25*DO25*'Weighting Scale'!$D$13</f>
        <v>0</v>
      </c>
      <c r="DQ25" s="63">
        <f>IFERROR(VLOOKUP(AA25,'Conversion Tables'!$G$8:$N$12,4,FALSE)/'Conversion Tables'!$K$12*Max_Point,0)</f>
        <v>0</v>
      </c>
      <c r="DR25" s="63">
        <f>(1+SUMPRODUCT($EG25:$EI25,'Conversion Tables'!$S$14:$U$14))</f>
        <v>1</v>
      </c>
      <c r="DS25" s="63">
        <f>(1+SUMPRODUCT($EJ25:$EL25,'Conversion Tables'!$V$14:$X$14))</f>
        <v>1</v>
      </c>
      <c r="DT25" s="64">
        <f>DQ25*DR25*DS25*'Weighting Scale'!$D$16</f>
        <v>0</v>
      </c>
      <c r="DU25" s="63">
        <f>IFERROR(VLOOKUP(AB25,'Conversion Tables'!$G$8:$N$12,5,FALSE)/'Conversion Tables'!$L$12*Max_Point,0)</f>
        <v>0</v>
      </c>
      <c r="DV25" s="63">
        <f>(1+SUMPRODUCT($EG25:$EI25,'Conversion Tables'!$S$15:$U$15))</f>
        <v>1</v>
      </c>
      <c r="DW25" s="63">
        <f>(1+SUMPRODUCT($EJ25:$EL25,'Conversion Tables'!$V$15:$X$15))</f>
        <v>1</v>
      </c>
      <c r="DX25" s="64">
        <f>DU25*DV25*DW25*'Weighting Scale'!$D$17</f>
        <v>0</v>
      </c>
      <c r="DY25" s="63">
        <f>IFERROR(VLOOKUP(AC25,'Conversion Tables'!$G$8:$N$12,6,FALSE)/'Conversion Tables'!$M$12*Max_Point,0)</f>
        <v>0</v>
      </c>
      <c r="DZ25" s="63">
        <f>(1+SUMPRODUCT($EG25:$EI25,'Conversion Tables'!$S$16:$U$16))</f>
        <v>1</v>
      </c>
      <c r="EA25" s="63">
        <f>(1+SUMPRODUCT($EJ25:$EL25,'Conversion Tables'!$V$16:$X$16))</f>
        <v>1</v>
      </c>
      <c r="EB25" s="64">
        <f>DY25*DZ25*EA25*'Weighting Scale'!$D$18</f>
        <v>0</v>
      </c>
      <c r="EC25" s="63">
        <f>IFERROR(VLOOKUP(AD25,'Conversion Tables'!$G$8:$N$12,7,FALSE)/'Conversion Tables'!$N$12*Max_Point,0)</f>
        <v>0</v>
      </c>
      <c r="ED25" s="63">
        <f>(1+SUMPRODUCT($EG25:$EI25,'Conversion Tables'!$S$17:$U$17))</f>
        <v>1</v>
      </c>
      <c r="EE25" s="63">
        <f>(1+SUMPRODUCT($EJ25:$EL25,'Conversion Tables'!$V$17:$X$17))</f>
        <v>1</v>
      </c>
      <c r="EF25" s="64">
        <f>EC25*ED25*EE25*'Weighting Scale'!$D$19</f>
        <v>0</v>
      </c>
      <c r="EG25" s="63">
        <f>IFERROR(VLOOKUP(AE25,'Conversion Tables'!$G$16:$M$20,2,FALSE)/'Conversion Tables'!$H$20*'Conversion Tables'!$H$21,0)</f>
        <v>0</v>
      </c>
      <c r="EH25" s="63">
        <f>IFERROR(VLOOKUP(AF25,'Conversion Tables'!$G$16:$M$20,3,FALSE)/'Conversion Tables'!$I$20*'Conversion Tables'!$I$21,0)</f>
        <v>0</v>
      </c>
      <c r="EI25" s="63">
        <f>IFERROR(VLOOKUP(AG25,'Conversion Tables'!$G$16:$M$20,4,FALSE)/'Conversion Tables'!J$20*'Conversion Tables'!$J$21,0)</f>
        <v>0</v>
      </c>
      <c r="EJ25" s="63">
        <f>IFERROR(VLOOKUP(AH25,'Conversion Tables'!$G$16:$M$20,5,FALSE)/'Conversion Tables'!K$20*'Conversion Tables'!$K$21,0)</f>
        <v>0</v>
      </c>
      <c r="EK25" s="63">
        <f>IFERROR(VLOOKUP(AI25,'Conversion Tables'!$G$16:$M$20,6,FALSE)/'Conversion Tables'!L$20*'Conversion Tables'!$L$21,0)</f>
        <v>0</v>
      </c>
      <c r="EL25" s="63">
        <f>IFERROR(VLOOKUP(AJ25,'Conversion Tables'!$G$16:$M$20,7,FALSE)/'Conversion Tables'!M$20*'Conversion Tables'!$M$21,0)</f>
        <v>0</v>
      </c>
      <c r="EM25" s="64">
        <f t="shared" si="19"/>
        <v>0</v>
      </c>
    </row>
    <row r="26" spans="1:143" ht="39" customHeight="1" thickBot="1" x14ac:dyDescent="0.3">
      <c r="A26" s="156">
        <v>15</v>
      </c>
      <c r="B26" s="66"/>
      <c r="C26" s="67"/>
      <c r="D26" s="67"/>
      <c r="E26" s="157"/>
      <c r="F26" s="67"/>
      <c r="G26" s="158"/>
      <c r="H26" s="99"/>
      <c r="I26" s="224"/>
      <c r="J26" s="218"/>
      <c r="K26" s="131" t="str">
        <f t="shared" si="4"/>
        <v/>
      </c>
      <c r="L26" s="119"/>
      <c r="M26" s="97"/>
      <c r="N26" s="97"/>
      <c r="O26" s="119"/>
      <c r="P26" s="97"/>
      <c r="Q26" s="97"/>
      <c r="R26" s="119"/>
      <c r="S26" s="97"/>
      <c r="T26" s="97"/>
      <c r="U26" s="119"/>
      <c r="V26" s="97"/>
      <c r="W26" s="119"/>
      <c r="X26" s="97"/>
      <c r="Y26" s="97"/>
      <c r="Z26" s="201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135">
        <f t="shared" si="5"/>
        <v>0</v>
      </c>
      <c r="AL26" s="135">
        <f t="shared" si="6"/>
        <v>0</v>
      </c>
      <c r="AM26" s="135">
        <f t="shared" si="7"/>
        <v>0</v>
      </c>
      <c r="AN26" s="135">
        <f t="shared" si="8"/>
        <v>0</v>
      </c>
      <c r="AO26" s="135">
        <f t="shared" si="9"/>
        <v>0</v>
      </c>
      <c r="AP26" s="135">
        <f t="shared" si="10"/>
        <v>0</v>
      </c>
      <c r="AQ26" s="135">
        <f t="shared" si="11"/>
        <v>0</v>
      </c>
      <c r="AR26" s="135">
        <f t="shared" si="12"/>
        <v>0</v>
      </c>
      <c r="AS26" s="135">
        <f t="shared" si="13"/>
        <v>0</v>
      </c>
      <c r="AT26" s="135">
        <f t="shared" si="14"/>
        <v>0</v>
      </c>
      <c r="AU26" s="170">
        <f t="shared" si="15"/>
        <v>0</v>
      </c>
      <c r="AV26" s="342" t="str">
        <f t="shared" si="20"/>
        <v/>
      </c>
      <c r="AW26" s="136" t="str">
        <f t="shared" si="16"/>
        <v/>
      </c>
      <c r="AX26" s="112"/>
      <c r="AY26" s="348" t="str">
        <f t="shared" si="17"/>
        <v/>
      </c>
      <c r="AZ26" s="133"/>
      <c r="BA26" s="149">
        <f t="shared" si="18"/>
        <v>0</v>
      </c>
      <c r="BB26" s="209"/>
      <c r="BC26" s="212"/>
      <c r="BD26" s="212"/>
      <c r="BE26" s="212"/>
      <c r="BF26" s="212"/>
      <c r="BG26" s="212"/>
      <c r="BH26" s="257" t="str">
        <f t="shared" si="21"/>
        <v/>
      </c>
      <c r="BI26" s="115"/>
      <c r="BJ26" s="116"/>
      <c r="BK26" s="116"/>
      <c r="BL26" s="116"/>
      <c r="BM26" s="116"/>
      <c r="BN26" s="116"/>
      <c r="BO26" s="116"/>
      <c r="BP26" s="140" t="str">
        <f>IF(AZ26&lt;=1,"",IF($BJ26="",0,VLOOKUP($BJ26,'Conversion Tables'!$B$37:$C$62,2,FALSE))+IF($BK26="",0,VLOOKUP($BK26,'Conversion Tables'!$B$37:$C$62,2,FALSE))+IF($BL26="",0,VLOOKUP($BL26,'Conversion Tables'!$B$37:$C$62,2,FALSE))+IF($BM26="",0,VLOOKUP($BM26,'Conversion Tables'!$B$37:$C$62,2,FALSE))+IF($BN26="",0,VLOOKUP($BN26,'Conversion Tables'!$B$37:$C$62,2,FALSE))+IF($BO26="",0,VLOOKUP($BO26,'Conversion Tables'!$B$37:$C$62,2,FALSE)))</f>
        <v/>
      </c>
      <c r="BQ26" s="138"/>
      <c r="BR26" s="117"/>
      <c r="CM26" s="63">
        <f>IFERROR(VLOOKUP(M26,'Conversion Tables'!$B$8:$E$32,2,FALSE),0)</f>
        <v>0</v>
      </c>
      <c r="CN26" s="63">
        <f>IFERROR(VLOOKUP(N26,'Conversion Tables'!$B$8:$E$32,2,FALSE),0)</f>
        <v>0</v>
      </c>
      <c r="CO26" s="63">
        <f>(CM26-CN26)/'Conversion Tables'!$C$32*Max_Point</f>
        <v>0</v>
      </c>
      <c r="CP26" s="63">
        <f>(1+SUMPRODUCT($EG26:$EI26,'Conversion Tables'!$S$8:$U$8))</f>
        <v>1</v>
      </c>
      <c r="CQ26" s="63">
        <f>(1+SUMPRODUCT($EJ26:$EL26,'Conversion Tables'!$V$8:$X$8))</f>
        <v>1</v>
      </c>
      <c r="CR26" s="64">
        <f>CO26*CP26*CQ26*'Weighting Scale'!$D$10</f>
        <v>0</v>
      </c>
      <c r="CS26" s="63">
        <f>IFERROR(VLOOKUP(P26,'Conversion Tables'!$B$8:$E$32,3,FALSE),0)</f>
        <v>0</v>
      </c>
      <c r="CT26" s="63">
        <f>IFERROR(VLOOKUP(Q26,'Conversion Tables'!$B$8:$E$32,3,FALSE),0)</f>
        <v>0</v>
      </c>
      <c r="CU26" s="63">
        <f>(CS26-CT26)/'Conversion Tables'!$D$32*Max_Point</f>
        <v>0</v>
      </c>
      <c r="CV26" s="63">
        <f>(1+SUMPRODUCT($EG26:$EI26,'Conversion Tables'!$S$9:$U$9))</f>
        <v>1</v>
      </c>
      <c r="CW26" s="63">
        <f>(1+SUMPRODUCT($EJ26:$EL26,'Conversion Tables'!$V$9:$X$9))</f>
        <v>1</v>
      </c>
      <c r="CX26" s="64">
        <f>CU26*CV26*CW26*'Weighting Scale'!$D$11</f>
        <v>0</v>
      </c>
      <c r="CY26" s="63">
        <f>IFERROR(VLOOKUP(S26,'Conversion Tables'!$B$8:$E$32,4,FALSE),0)</f>
        <v>0</v>
      </c>
      <c r="CZ26" s="63">
        <f>IFERROR(VLOOKUP(T26,'Conversion Tables'!$B$8:$E$32,4,FALSE),0)</f>
        <v>0</v>
      </c>
      <c r="DA26" s="63">
        <f>(CY26-CZ26)/'Conversion Tables'!$E$32*Max_Point</f>
        <v>0</v>
      </c>
      <c r="DB26" s="63">
        <f>(1+SUMPRODUCT($EG26:$EI26,'Conversion Tables'!$S$10:$U$10))</f>
        <v>1</v>
      </c>
      <c r="DC26" s="63">
        <f>(1+SUMPRODUCT($EJ26:$EL26,'Conversion Tables'!$V$10:$X$10))</f>
        <v>1</v>
      </c>
      <c r="DD26" s="64">
        <f>DA26*DB26*DC26*'Weighting Scale'!$D$12</f>
        <v>0</v>
      </c>
      <c r="DE26" s="63">
        <f>IFERROR(VLOOKUP(V26,'Conversion Tables'!$G$8:$N$12,2, FALSE)/'Conversion Tables'!$H$12*Max_Point,0)</f>
        <v>0</v>
      </c>
      <c r="DF26" s="63">
        <f>(1+SUMPRODUCT($EG26:$EI26,'Conversion Tables'!$S$11:$U$11))</f>
        <v>1</v>
      </c>
      <c r="DG26" s="63">
        <f>(1+SUMPRODUCT($EJ26:$EL26,'Conversion Tables'!$V$11:$X$11))</f>
        <v>1</v>
      </c>
      <c r="DH26" s="64">
        <f>DE26*DF26*DG26*'Weighting Scale'!$D$14</f>
        <v>0</v>
      </c>
      <c r="DI26" s="63">
        <f>IFERROR(VLOOKUP(X26,'Conversion Tables'!$G$8:$N$12,3,FALSE)/'Conversion Tables'!$I$12*Max_Point,0)</f>
        <v>0</v>
      </c>
      <c r="DJ26" s="63">
        <f>(1+SUMPRODUCT($EG26:$EI26,'Conversion Tables'!$S$12:$U$12))</f>
        <v>1</v>
      </c>
      <c r="DK26" s="63">
        <f>(1+SUMPRODUCT($EJ26:$EL26,'Conversion Tables'!$V$12:$X$12))</f>
        <v>1</v>
      </c>
      <c r="DL26" s="64">
        <f>DI26*DJ26*DK26*'Weighting Scale'!$D$15</f>
        <v>0</v>
      </c>
      <c r="DM26" s="63">
        <f>IFERROR(VLOOKUP(Y26,'Conversion Tables'!$G$8:$N$12,4,FALSE)/'Conversion Tables'!$J$12*Max_Point,0)</f>
        <v>0</v>
      </c>
      <c r="DN26" s="63">
        <f>(1+SUMPRODUCT($EG26:$EI26,'Conversion Tables'!$S$13:$U$13))</f>
        <v>1</v>
      </c>
      <c r="DO26" s="63">
        <f>(1+SUMPRODUCT($EJ26:$EL26,'Conversion Tables'!$V$13:$X$13))</f>
        <v>1</v>
      </c>
      <c r="DP26" s="64">
        <f>DM26*DN26*DO26*'Weighting Scale'!$D$13</f>
        <v>0</v>
      </c>
      <c r="DQ26" s="63">
        <f>IFERROR(VLOOKUP(AA26,'Conversion Tables'!$G$8:$N$12,4,FALSE)/'Conversion Tables'!$K$12*Max_Point,0)</f>
        <v>0</v>
      </c>
      <c r="DR26" s="63">
        <f>(1+SUMPRODUCT($EG26:$EI26,'Conversion Tables'!$S$14:$U$14))</f>
        <v>1</v>
      </c>
      <c r="DS26" s="63">
        <f>(1+SUMPRODUCT($EJ26:$EL26,'Conversion Tables'!$V$14:$X$14))</f>
        <v>1</v>
      </c>
      <c r="DT26" s="64">
        <f>DQ26*DR26*DS26*'Weighting Scale'!$D$16</f>
        <v>0</v>
      </c>
      <c r="DU26" s="63">
        <f>IFERROR(VLOOKUP(AB26,'Conversion Tables'!$G$8:$N$12,5,FALSE)/'Conversion Tables'!$L$12*Max_Point,0)</f>
        <v>0</v>
      </c>
      <c r="DV26" s="63">
        <f>(1+SUMPRODUCT($EG26:$EI26,'Conversion Tables'!$S$15:$U$15))</f>
        <v>1</v>
      </c>
      <c r="DW26" s="63">
        <f>(1+SUMPRODUCT($EJ26:$EL26,'Conversion Tables'!$V$15:$X$15))</f>
        <v>1</v>
      </c>
      <c r="DX26" s="64">
        <f>DU26*DV26*DW26*'Weighting Scale'!$D$17</f>
        <v>0</v>
      </c>
      <c r="DY26" s="63">
        <f>IFERROR(VLOOKUP(AC26,'Conversion Tables'!$G$8:$N$12,6,FALSE)/'Conversion Tables'!$M$12*Max_Point,0)</f>
        <v>0</v>
      </c>
      <c r="DZ26" s="63">
        <f>(1+SUMPRODUCT($EG26:$EI26,'Conversion Tables'!$S$16:$U$16))</f>
        <v>1</v>
      </c>
      <c r="EA26" s="63">
        <f>(1+SUMPRODUCT($EJ26:$EL26,'Conversion Tables'!$V$16:$X$16))</f>
        <v>1</v>
      </c>
      <c r="EB26" s="64">
        <f>DY26*DZ26*EA26*'Weighting Scale'!$D$18</f>
        <v>0</v>
      </c>
      <c r="EC26" s="63">
        <f>IFERROR(VLOOKUP(AD26,'Conversion Tables'!$G$8:$N$12,7,FALSE)/'Conversion Tables'!$N$12*Max_Point,0)</f>
        <v>0</v>
      </c>
      <c r="ED26" s="63">
        <f>(1+SUMPRODUCT($EG26:$EI26,'Conversion Tables'!$S$17:$U$17))</f>
        <v>1</v>
      </c>
      <c r="EE26" s="63">
        <f>(1+SUMPRODUCT($EJ26:$EL26,'Conversion Tables'!$V$17:$X$17))</f>
        <v>1</v>
      </c>
      <c r="EF26" s="64">
        <f>EC26*ED26*EE26*'Weighting Scale'!$D$19</f>
        <v>0</v>
      </c>
      <c r="EG26" s="63">
        <f>IFERROR(VLOOKUP(AE26,'Conversion Tables'!$G$16:$M$20,2,FALSE)/'Conversion Tables'!$H$20*'Conversion Tables'!$H$21,0)</f>
        <v>0</v>
      </c>
      <c r="EH26" s="63">
        <f>IFERROR(VLOOKUP(AF26,'Conversion Tables'!$G$16:$M$20,3,FALSE)/'Conversion Tables'!$I$20*'Conversion Tables'!$I$21,0)</f>
        <v>0</v>
      </c>
      <c r="EI26" s="63">
        <f>IFERROR(VLOOKUP(AG26,'Conversion Tables'!$G$16:$M$20,4,FALSE)/'Conversion Tables'!J$20*'Conversion Tables'!$J$21,0)</f>
        <v>0</v>
      </c>
      <c r="EJ26" s="63">
        <f>IFERROR(VLOOKUP(AH26,'Conversion Tables'!$G$16:$M$20,5,FALSE)/'Conversion Tables'!K$20*'Conversion Tables'!$K$21,0)</f>
        <v>0</v>
      </c>
      <c r="EK26" s="63">
        <f>IFERROR(VLOOKUP(AI26,'Conversion Tables'!$G$16:$M$20,6,FALSE)/'Conversion Tables'!L$20*'Conversion Tables'!$L$21,0)</f>
        <v>0</v>
      </c>
      <c r="EL26" s="63">
        <f>IFERROR(VLOOKUP(AJ26,'Conversion Tables'!$G$16:$M$20,7,FALSE)/'Conversion Tables'!M$20*'Conversion Tables'!$M$21,0)</f>
        <v>0</v>
      </c>
      <c r="EM26" s="64">
        <f t="shared" si="19"/>
        <v>0</v>
      </c>
    </row>
    <row r="27" spans="1:143" ht="39" customHeight="1" thickBot="1" x14ac:dyDescent="0.3">
      <c r="A27" s="156">
        <v>16</v>
      </c>
      <c r="B27" s="66"/>
      <c r="C27" s="67"/>
      <c r="D27" s="67"/>
      <c r="E27" s="157"/>
      <c r="F27" s="67"/>
      <c r="G27" s="158"/>
      <c r="H27" s="99"/>
      <c r="I27" s="224"/>
      <c r="J27" s="218"/>
      <c r="K27" s="131" t="str">
        <f t="shared" si="4"/>
        <v/>
      </c>
      <c r="L27" s="119"/>
      <c r="M27" s="97"/>
      <c r="N27" s="97"/>
      <c r="O27" s="119"/>
      <c r="P27" s="97"/>
      <c r="Q27" s="97"/>
      <c r="R27" s="119"/>
      <c r="S27" s="97"/>
      <c r="T27" s="97"/>
      <c r="U27" s="119"/>
      <c r="V27" s="97"/>
      <c r="W27" s="119"/>
      <c r="X27" s="97"/>
      <c r="Y27" s="97"/>
      <c r="Z27" s="201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135">
        <f t="shared" si="5"/>
        <v>0</v>
      </c>
      <c r="AL27" s="135">
        <f t="shared" si="6"/>
        <v>0</v>
      </c>
      <c r="AM27" s="135">
        <f t="shared" si="7"/>
        <v>0</v>
      </c>
      <c r="AN27" s="135">
        <f t="shared" si="8"/>
        <v>0</v>
      </c>
      <c r="AO27" s="135">
        <f t="shared" si="9"/>
        <v>0</v>
      </c>
      <c r="AP27" s="135">
        <f t="shared" si="10"/>
        <v>0</v>
      </c>
      <c r="AQ27" s="135">
        <f t="shared" si="11"/>
        <v>0</v>
      </c>
      <c r="AR27" s="135">
        <f t="shared" si="12"/>
        <v>0</v>
      </c>
      <c r="AS27" s="135">
        <f t="shared" si="13"/>
        <v>0</v>
      </c>
      <c r="AT27" s="135">
        <f t="shared" si="14"/>
        <v>0</v>
      </c>
      <c r="AU27" s="170">
        <f t="shared" si="15"/>
        <v>0</v>
      </c>
      <c r="AV27" s="342" t="str">
        <f t="shared" si="20"/>
        <v/>
      </c>
      <c r="AW27" s="136" t="str">
        <f t="shared" si="16"/>
        <v/>
      </c>
      <c r="AX27" s="112"/>
      <c r="AY27" s="348" t="str">
        <f t="shared" si="17"/>
        <v/>
      </c>
      <c r="AZ27" s="133"/>
      <c r="BA27" s="149">
        <f t="shared" si="18"/>
        <v>0</v>
      </c>
      <c r="BB27" s="209"/>
      <c r="BC27" s="212"/>
      <c r="BD27" s="212"/>
      <c r="BE27" s="212"/>
      <c r="BF27" s="212"/>
      <c r="BG27" s="212"/>
      <c r="BH27" s="257" t="str">
        <f t="shared" si="21"/>
        <v/>
      </c>
      <c r="BI27" s="115"/>
      <c r="BJ27" s="116"/>
      <c r="BK27" s="116"/>
      <c r="BL27" s="116"/>
      <c r="BM27" s="116"/>
      <c r="BN27" s="116"/>
      <c r="BO27" s="116"/>
      <c r="BP27" s="140" t="str">
        <f>IF(AZ27&lt;=1,"",IF($BJ27="",0,VLOOKUP($BJ27,'Conversion Tables'!$B$37:$C$62,2,FALSE))+IF($BK27="",0,VLOOKUP($BK27,'Conversion Tables'!$B$37:$C$62,2,FALSE))+IF($BL27="",0,VLOOKUP($BL27,'Conversion Tables'!$B$37:$C$62,2,FALSE))+IF($BM27="",0,VLOOKUP($BM27,'Conversion Tables'!$B$37:$C$62,2,FALSE))+IF($BN27="",0,VLOOKUP($BN27,'Conversion Tables'!$B$37:$C$62,2,FALSE))+IF($BO27="",0,VLOOKUP($BO27,'Conversion Tables'!$B$37:$C$62,2,FALSE)))</f>
        <v/>
      </c>
      <c r="BQ27" s="138"/>
      <c r="BR27" s="117"/>
      <c r="CM27" s="63">
        <f>IFERROR(VLOOKUP(M27,'Conversion Tables'!$B$8:$E$32,2,FALSE),0)</f>
        <v>0</v>
      </c>
      <c r="CN27" s="63">
        <f>IFERROR(VLOOKUP(N27,'Conversion Tables'!$B$8:$E$32,2,FALSE),0)</f>
        <v>0</v>
      </c>
      <c r="CO27" s="63">
        <f>(CM27-CN27)/'Conversion Tables'!$C$32*Max_Point</f>
        <v>0</v>
      </c>
      <c r="CP27" s="63">
        <f>(1+SUMPRODUCT($EG27:$EI27,'Conversion Tables'!$S$8:$U$8))</f>
        <v>1</v>
      </c>
      <c r="CQ27" s="63">
        <f>(1+SUMPRODUCT($EJ27:$EL27,'Conversion Tables'!$V$8:$X$8))</f>
        <v>1</v>
      </c>
      <c r="CR27" s="64">
        <f>CO27*CP27*CQ27*'Weighting Scale'!$D$10</f>
        <v>0</v>
      </c>
      <c r="CS27" s="63">
        <f>IFERROR(VLOOKUP(P27,'Conversion Tables'!$B$8:$E$32,3,FALSE),0)</f>
        <v>0</v>
      </c>
      <c r="CT27" s="63">
        <f>IFERROR(VLOOKUP(Q27,'Conversion Tables'!$B$8:$E$32,3,FALSE),0)</f>
        <v>0</v>
      </c>
      <c r="CU27" s="63">
        <f>(CS27-CT27)/'Conversion Tables'!$D$32*Max_Point</f>
        <v>0</v>
      </c>
      <c r="CV27" s="63">
        <f>(1+SUMPRODUCT($EG27:$EI27,'Conversion Tables'!$S$9:$U$9))</f>
        <v>1</v>
      </c>
      <c r="CW27" s="63">
        <f>(1+SUMPRODUCT($EJ27:$EL27,'Conversion Tables'!$V$9:$X$9))</f>
        <v>1</v>
      </c>
      <c r="CX27" s="64">
        <f>CU27*CV27*CW27*'Weighting Scale'!$D$11</f>
        <v>0</v>
      </c>
      <c r="CY27" s="63">
        <f>IFERROR(VLOOKUP(S27,'Conversion Tables'!$B$8:$E$32,4,FALSE),0)</f>
        <v>0</v>
      </c>
      <c r="CZ27" s="63">
        <f>IFERROR(VLOOKUP(T27,'Conversion Tables'!$B$8:$E$32,4,FALSE),0)</f>
        <v>0</v>
      </c>
      <c r="DA27" s="63">
        <f>(CY27-CZ27)/'Conversion Tables'!$E$32*Max_Point</f>
        <v>0</v>
      </c>
      <c r="DB27" s="63">
        <f>(1+SUMPRODUCT($EG27:$EI27,'Conversion Tables'!$S$10:$U$10))</f>
        <v>1</v>
      </c>
      <c r="DC27" s="63">
        <f>(1+SUMPRODUCT($EJ27:$EL27,'Conversion Tables'!$V$10:$X$10))</f>
        <v>1</v>
      </c>
      <c r="DD27" s="64">
        <f>DA27*DB27*DC27*'Weighting Scale'!$D$12</f>
        <v>0</v>
      </c>
      <c r="DE27" s="63">
        <f>IFERROR(VLOOKUP(V27,'Conversion Tables'!$G$8:$N$12,2, FALSE)/'Conversion Tables'!$H$12*Max_Point,0)</f>
        <v>0</v>
      </c>
      <c r="DF27" s="63">
        <f>(1+SUMPRODUCT($EG27:$EI27,'Conversion Tables'!$S$11:$U$11))</f>
        <v>1</v>
      </c>
      <c r="DG27" s="63">
        <f>(1+SUMPRODUCT($EJ27:$EL27,'Conversion Tables'!$V$11:$X$11))</f>
        <v>1</v>
      </c>
      <c r="DH27" s="64">
        <f>DE27*DF27*DG27*'Weighting Scale'!$D$14</f>
        <v>0</v>
      </c>
      <c r="DI27" s="63">
        <f>IFERROR(VLOOKUP(X27,'Conversion Tables'!$G$8:$N$12,3,FALSE)/'Conversion Tables'!$I$12*Max_Point,0)</f>
        <v>0</v>
      </c>
      <c r="DJ27" s="63">
        <f>(1+SUMPRODUCT($EG27:$EI27,'Conversion Tables'!$S$12:$U$12))</f>
        <v>1</v>
      </c>
      <c r="DK27" s="63">
        <f>(1+SUMPRODUCT($EJ27:$EL27,'Conversion Tables'!$V$12:$X$12))</f>
        <v>1</v>
      </c>
      <c r="DL27" s="64">
        <f>DI27*DJ27*DK27*'Weighting Scale'!$D$15</f>
        <v>0</v>
      </c>
      <c r="DM27" s="63">
        <f>IFERROR(VLOOKUP(Y27,'Conversion Tables'!$G$8:$N$12,4,FALSE)/'Conversion Tables'!$J$12*Max_Point,0)</f>
        <v>0</v>
      </c>
      <c r="DN27" s="63">
        <f>(1+SUMPRODUCT($EG27:$EI27,'Conversion Tables'!$S$13:$U$13))</f>
        <v>1</v>
      </c>
      <c r="DO27" s="63">
        <f>(1+SUMPRODUCT($EJ27:$EL27,'Conversion Tables'!$V$13:$X$13))</f>
        <v>1</v>
      </c>
      <c r="DP27" s="64">
        <f>DM27*DN27*DO27*'Weighting Scale'!$D$13</f>
        <v>0</v>
      </c>
      <c r="DQ27" s="63">
        <f>IFERROR(VLOOKUP(AA27,'Conversion Tables'!$G$8:$N$12,4,FALSE)/'Conversion Tables'!$K$12*Max_Point,0)</f>
        <v>0</v>
      </c>
      <c r="DR27" s="63">
        <f>(1+SUMPRODUCT($EG27:$EI27,'Conversion Tables'!$S$14:$U$14))</f>
        <v>1</v>
      </c>
      <c r="DS27" s="63">
        <f>(1+SUMPRODUCT($EJ27:$EL27,'Conversion Tables'!$V$14:$X$14))</f>
        <v>1</v>
      </c>
      <c r="DT27" s="64">
        <f>DQ27*DR27*DS27*'Weighting Scale'!$D$16</f>
        <v>0</v>
      </c>
      <c r="DU27" s="63">
        <f>IFERROR(VLOOKUP(AB27,'Conversion Tables'!$G$8:$N$12,5,FALSE)/'Conversion Tables'!$L$12*Max_Point,0)</f>
        <v>0</v>
      </c>
      <c r="DV27" s="63">
        <f>(1+SUMPRODUCT($EG27:$EI27,'Conversion Tables'!$S$15:$U$15))</f>
        <v>1</v>
      </c>
      <c r="DW27" s="63">
        <f>(1+SUMPRODUCT($EJ27:$EL27,'Conversion Tables'!$V$15:$X$15))</f>
        <v>1</v>
      </c>
      <c r="DX27" s="64">
        <f>DU27*DV27*DW27*'Weighting Scale'!$D$17</f>
        <v>0</v>
      </c>
      <c r="DY27" s="63">
        <f>IFERROR(VLOOKUP(AC27,'Conversion Tables'!$G$8:$N$12,6,FALSE)/'Conversion Tables'!$M$12*Max_Point,0)</f>
        <v>0</v>
      </c>
      <c r="DZ27" s="63">
        <f>(1+SUMPRODUCT($EG27:$EI27,'Conversion Tables'!$S$16:$U$16))</f>
        <v>1</v>
      </c>
      <c r="EA27" s="63">
        <f>(1+SUMPRODUCT($EJ27:$EL27,'Conversion Tables'!$V$16:$X$16))</f>
        <v>1</v>
      </c>
      <c r="EB27" s="64">
        <f>DY27*DZ27*EA27*'Weighting Scale'!$D$18</f>
        <v>0</v>
      </c>
      <c r="EC27" s="63">
        <f>IFERROR(VLOOKUP(AD27,'Conversion Tables'!$G$8:$N$12,7,FALSE)/'Conversion Tables'!$N$12*Max_Point,0)</f>
        <v>0</v>
      </c>
      <c r="ED27" s="63">
        <f>(1+SUMPRODUCT($EG27:$EI27,'Conversion Tables'!$S$17:$U$17))</f>
        <v>1</v>
      </c>
      <c r="EE27" s="63">
        <f>(1+SUMPRODUCT($EJ27:$EL27,'Conversion Tables'!$V$17:$X$17))</f>
        <v>1</v>
      </c>
      <c r="EF27" s="64">
        <f>EC27*ED27*EE27*'Weighting Scale'!$D$19</f>
        <v>0</v>
      </c>
      <c r="EG27" s="63">
        <f>IFERROR(VLOOKUP(AE27,'Conversion Tables'!$G$16:$M$20,2,FALSE)/'Conversion Tables'!$H$20*'Conversion Tables'!$H$21,0)</f>
        <v>0</v>
      </c>
      <c r="EH27" s="63">
        <f>IFERROR(VLOOKUP(AF27,'Conversion Tables'!$G$16:$M$20,3,FALSE)/'Conversion Tables'!$I$20*'Conversion Tables'!$I$21,0)</f>
        <v>0</v>
      </c>
      <c r="EI27" s="63">
        <f>IFERROR(VLOOKUP(AG27,'Conversion Tables'!$G$16:$M$20,4,FALSE)/'Conversion Tables'!J$20*'Conversion Tables'!$J$21,0)</f>
        <v>0</v>
      </c>
      <c r="EJ27" s="63">
        <f>IFERROR(VLOOKUP(AH27,'Conversion Tables'!$G$16:$M$20,5,FALSE)/'Conversion Tables'!K$20*'Conversion Tables'!$K$21,0)</f>
        <v>0</v>
      </c>
      <c r="EK27" s="63">
        <f>IFERROR(VLOOKUP(AI27,'Conversion Tables'!$G$16:$M$20,6,FALSE)/'Conversion Tables'!L$20*'Conversion Tables'!$L$21,0)</f>
        <v>0</v>
      </c>
      <c r="EL27" s="63">
        <f>IFERROR(VLOOKUP(AJ27,'Conversion Tables'!$G$16:$M$20,7,FALSE)/'Conversion Tables'!M$20*'Conversion Tables'!$M$21,0)</f>
        <v>0</v>
      </c>
      <c r="EM27" s="64">
        <f t="shared" si="19"/>
        <v>0</v>
      </c>
    </row>
    <row r="28" spans="1:143" ht="39" customHeight="1" thickBot="1" x14ac:dyDescent="0.3">
      <c r="A28" s="156">
        <v>17</v>
      </c>
      <c r="B28" s="66"/>
      <c r="C28" s="67"/>
      <c r="D28" s="67"/>
      <c r="E28" s="157"/>
      <c r="F28" s="67"/>
      <c r="G28" s="158"/>
      <c r="H28" s="99"/>
      <c r="I28" s="224"/>
      <c r="J28" s="218"/>
      <c r="K28" s="131" t="str">
        <f t="shared" si="4"/>
        <v/>
      </c>
      <c r="L28" s="119"/>
      <c r="M28" s="97"/>
      <c r="N28" s="97"/>
      <c r="O28" s="119"/>
      <c r="P28" s="97"/>
      <c r="Q28" s="97"/>
      <c r="R28" s="119"/>
      <c r="S28" s="97"/>
      <c r="T28" s="97"/>
      <c r="U28" s="119"/>
      <c r="V28" s="97"/>
      <c r="W28" s="119"/>
      <c r="X28" s="97"/>
      <c r="Y28" s="97"/>
      <c r="Z28" s="201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135">
        <f t="shared" si="5"/>
        <v>0</v>
      </c>
      <c r="AL28" s="135">
        <f t="shared" si="6"/>
        <v>0</v>
      </c>
      <c r="AM28" s="135">
        <f t="shared" si="7"/>
        <v>0</v>
      </c>
      <c r="AN28" s="135">
        <f t="shared" si="8"/>
        <v>0</v>
      </c>
      <c r="AO28" s="135">
        <f t="shared" si="9"/>
        <v>0</v>
      </c>
      <c r="AP28" s="135">
        <f t="shared" si="10"/>
        <v>0</v>
      </c>
      <c r="AQ28" s="135">
        <f t="shared" si="11"/>
        <v>0</v>
      </c>
      <c r="AR28" s="135">
        <f t="shared" si="12"/>
        <v>0</v>
      </c>
      <c r="AS28" s="135">
        <f t="shared" si="13"/>
        <v>0</v>
      </c>
      <c r="AT28" s="135">
        <f t="shared" si="14"/>
        <v>0</v>
      </c>
      <c r="AU28" s="170">
        <f t="shared" si="15"/>
        <v>0</v>
      </c>
      <c r="AV28" s="342" t="str">
        <f t="shared" si="20"/>
        <v/>
      </c>
      <c r="AW28" s="136" t="str">
        <f t="shared" si="16"/>
        <v/>
      </c>
      <c r="AX28" s="112"/>
      <c r="AY28" s="348" t="str">
        <f t="shared" si="17"/>
        <v/>
      </c>
      <c r="AZ28" s="133"/>
      <c r="BA28" s="149">
        <f t="shared" si="18"/>
        <v>0</v>
      </c>
      <c r="BB28" s="209"/>
      <c r="BC28" s="212"/>
      <c r="BD28" s="212"/>
      <c r="BE28" s="212"/>
      <c r="BF28" s="212"/>
      <c r="BG28" s="212"/>
      <c r="BH28" s="257" t="str">
        <f t="shared" si="21"/>
        <v/>
      </c>
      <c r="BI28" s="115"/>
      <c r="BJ28" s="116"/>
      <c r="BK28" s="116"/>
      <c r="BL28" s="116"/>
      <c r="BM28" s="116"/>
      <c r="BN28" s="116"/>
      <c r="BO28" s="116"/>
      <c r="BP28" s="140" t="str">
        <f>IF(AZ28&lt;=1,"",IF($BJ28="",0,VLOOKUP($BJ28,'Conversion Tables'!$B$37:$C$62,2,FALSE))+IF($BK28="",0,VLOOKUP($BK28,'Conversion Tables'!$B$37:$C$62,2,FALSE))+IF($BL28="",0,VLOOKUP($BL28,'Conversion Tables'!$B$37:$C$62,2,FALSE))+IF($BM28="",0,VLOOKUP($BM28,'Conversion Tables'!$B$37:$C$62,2,FALSE))+IF($BN28="",0,VLOOKUP($BN28,'Conversion Tables'!$B$37:$C$62,2,FALSE))+IF($BO28="",0,VLOOKUP($BO28,'Conversion Tables'!$B$37:$C$62,2,FALSE)))</f>
        <v/>
      </c>
      <c r="BQ28" s="138"/>
      <c r="BR28" s="117"/>
      <c r="CM28" s="63">
        <f>IFERROR(VLOOKUP(M28,'Conversion Tables'!$B$8:$E$32,2,FALSE),0)</f>
        <v>0</v>
      </c>
      <c r="CN28" s="63">
        <f>IFERROR(VLOOKUP(N28,'Conversion Tables'!$B$8:$E$32,2,FALSE),0)</f>
        <v>0</v>
      </c>
      <c r="CO28" s="63">
        <f>(CM28-CN28)/'Conversion Tables'!$C$32*Max_Point</f>
        <v>0</v>
      </c>
      <c r="CP28" s="63">
        <f>(1+SUMPRODUCT($EG28:$EI28,'Conversion Tables'!$S$8:$U$8))</f>
        <v>1</v>
      </c>
      <c r="CQ28" s="63">
        <f>(1+SUMPRODUCT($EJ28:$EL28,'Conversion Tables'!$V$8:$X$8))</f>
        <v>1</v>
      </c>
      <c r="CR28" s="64">
        <f>CO28*CP28*CQ28*'Weighting Scale'!$D$10</f>
        <v>0</v>
      </c>
      <c r="CS28" s="63">
        <f>IFERROR(VLOOKUP(P28,'Conversion Tables'!$B$8:$E$32,3,FALSE),0)</f>
        <v>0</v>
      </c>
      <c r="CT28" s="63">
        <f>IFERROR(VLOOKUP(Q28,'Conversion Tables'!$B$8:$E$32,3,FALSE),0)</f>
        <v>0</v>
      </c>
      <c r="CU28" s="63">
        <f>(CS28-CT28)/'Conversion Tables'!$D$32*Max_Point</f>
        <v>0</v>
      </c>
      <c r="CV28" s="63">
        <f>(1+SUMPRODUCT($EG28:$EI28,'Conversion Tables'!$S$9:$U$9))</f>
        <v>1</v>
      </c>
      <c r="CW28" s="63">
        <f>(1+SUMPRODUCT($EJ28:$EL28,'Conversion Tables'!$V$9:$X$9))</f>
        <v>1</v>
      </c>
      <c r="CX28" s="64">
        <f>CU28*CV28*CW28*'Weighting Scale'!$D$11</f>
        <v>0</v>
      </c>
      <c r="CY28" s="63">
        <f>IFERROR(VLOOKUP(S28,'Conversion Tables'!$B$8:$E$32,4,FALSE),0)</f>
        <v>0</v>
      </c>
      <c r="CZ28" s="63">
        <f>IFERROR(VLOOKUP(T28,'Conversion Tables'!$B$8:$E$32,4,FALSE),0)</f>
        <v>0</v>
      </c>
      <c r="DA28" s="63">
        <f>(CY28-CZ28)/'Conversion Tables'!$E$32*Max_Point</f>
        <v>0</v>
      </c>
      <c r="DB28" s="63">
        <f>(1+SUMPRODUCT($EG28:$EI28,'Conversion Tables'!$S$10:$U$10))</f>
        <v>1</v>
      </c>
      <c r="DC28" s="63">
        <f>(1+SUMPRODUCT($EJ28:$EL28,'Conversion Tables'!$V$10:$X$10))</f>
        <v>1</v>
      </c>
      <c r="DD28" s="64">
        <f>DA28*DB28*DC28*'Weighting Scale'!$D$12</f>
        <v>0</v>
      </c>
      <c r="DE28" s="63">
        <f>IFERROR(VLOOKUP(V28,'Conversion Tables'!$G$8:$N$12,2, FALSE)/'Conversion Tables'!$H$12*Max_Point,0)</f>
        <v>0</v>
      </c>
      <c r="DF28" s="63">
        <f>(1+SUMPRODUCT($EG28:$EI28,'Conversion Tables'!$S$11:$U$11))</f>
        <v>1</v>
      </c>
      <c r="DG28" s="63">
        <f>(1+SUMPRODUCT($EJ28:$EL28,'Conversion Tables'!$V$11:$X$11))</f>
        <v>1</v>
      </c>
      <c r="DH28" s="64">
        <f>DE28*DF28*DG28*'Weighting Scale'!$D$14</f>
        <v>0</v>
      </c>
      <c r="DI28" s="63">
        <f>IFERROR(VLOOKUP(X28,'Conversion Tables'!$G$8:$N$12,3,FALSE)/'Conversion Tables'!$I$12*Max_Point,0)</f>
        <v>0</v>
      </c>
      <c r="DJ28" s="63">
        <f>(1+SUMPRODUCT($EG28:$EI28,'Conversion Tables'!$S$12:$U$12))</f>
        <v>1</v>
      </c>
      <c r="DK28" s="63">
        <f>(1+SUMPRODUCT($EJ28:$EL28,'Conversion Tables'!$V$12:$X$12))</f>
        <v>1</v>
      </c>
      <c r="DL28" s="64">
        <f>DI28*DJ28*DK28*'Weighting Scale'!$D$15</f>
        <v>0</v>
      </c>
      <c r="DM28" s="63">
        <f>IFERROR(VLOOKUP(Y28,'Conversion Tables'!$G$8:$N$12,4,FALSE)/'Conversion Tables'!$J$12*Max_Point,0)</f>
        <v>0</v>
      </c>
      <c r="DN28" s="63">
        <f>(1+SUMPRODUCT($EG28:$EI28,'Conversion Tables'!$S$13:$U$13))</f>
        <v>1</v>
      </c>
      <c r="DO28" s="63">
        <f>(1+SUMPRODUCT($EJ28:$EL28,'Conversion Tables'!$V$13:$X$13))</f>
        <v>1</v>
      </c>
      <c r="DP28" s="64">
        <f>DM28*DN28*DO28*'Weighting Scale'!$D$13</f>
        <v>0</v>
      </c>
      <c r="DQ28" s="63">
        <f>IFERROR(VLOOKUP(AA28,'Conversion Tables'!$G$8:$N$12,4,FALSE)/'Conversion Tables'!$K$12*Max_Point,0)</f>
        <v>0</v>
      </c>
      <c r="DR28" s="63">
        <f>(1+SUMPRODUCT($EG28:$EI28,'Conversion Tables'!$S$14:$U$14))</f>
        <v>1</v>
      </c>
      <c r="DS28" s="63">
        <f>(1+SUMPRODUCT($EJ28:$EL28,'Conversion Tables'!$V$14:$X$14))</f>
        <v>1</v>
      </c>
      <c r="DT28" s="64">
        <f>DQ28*DR28*DS28*'Weighting Scale'!$D$16</f>
        <v>0</v>
      </c>
      <c r="DU28" s="63">
        <f>IFERROR(VLOOKUP(AB28,'Conversion Tables'!$G$8:$N$12,5,FALSE)/'Conversion Tables'!$L$12*Max_Point,0)</f>
        <v>0</v>
      </c>
      <c r="DV28" s="63">
        <f>(1+SUMPRODUCT($EG28:$EI28,'Conversion Tables'!$S$15:$U$15))</f>
        <v>1</v>
      </c>
      <c r="DW28" s="63">
        <f>(1+SUMPRODUCT($EJ28:$EL28,'Conversion Tables'!$V$15:$X$15))</f>
        <v>1</v>
      </c>
      <c r="DX28" s="64">
        <f>DU28*DV28*DW28*'Weighting Scale'!$D$17</f>
        <v>0</v>
      </c>
      <c r="DY28" s="63">
        <f>IFERROR(VLOOKUP(AC28,'Conversion Tables'!$G$8:$N$12,6,FALSE)/'Conversion Tables'!$M$12*Max_Point,0)</f>
        <v>0</v>
      </c>
      <c r="DZ28" s="63">
        <f>(1+SUMPRODUCT($EG28:$EI28,'Conversion Tables'!$S$16:$U$16))</f>
        <v>1</v>
      </c>
      <c r="EA28" s="63">
        <f>(1+SUMPRODUCT($EJ28:$EL28,'Conversion Tables'!$V$16:$X$16))</f>
        <v>1</v>
      </c>
      <c r="EB28" s="64">
        <f>DY28*DZ28*EA28*'Weighting Scale'!$D$18</f>
        <v>0</v>
      </c>
      <c r="EC28" s="63">
        <f>IFERROR(VLOOKUP(AD28,'Conversion Tables'!$G$8:$N$12,7,FALSE)/'Conversion Tables'!$N$12*Max_Point,0)</f>
        <v>0</v>
      </c>
      <c r="ED28" s="63">
        <f>(1+SUMPRODUCT($EG28:$EI28,'Conversion Tables'!$S$17:$U$17))</f>
        <v>1</v>
      </c>
      <c r="EE28" s="63">
        <f>(1+SUMPRODUCT($EJ28:$EL28,'Conversion Tables'!$V$17:$X$17))</f>
        <v>1</v>
      </c>
      <c r="EF28" s="64">
        <f>EC28*ED28*EE28*'Weighting Scale'!$D$19</f>
        <v>0</v>
      </c>
      <c r="EG28" s="63">
        <f>IFERROR(VLOOKUP(AE28,'Conversion Tables'!$G$16:$M$20,2,FALSE)/'Conversion Tables'!$H$20*'Conversion Tables'!$H$21,0)</f>
        <v>0</v>
      </c>
      <c r="EH28" s="63">
        <f>IFERROR(VLOOKUP(AF28,'Conversion Tables'!$G$16:$M$20,3,FALSE)/'Conversion Tables'!$I$20*'Conversion Tables'!$I$21,0)</f>
        <v>0</v>
      </c>
      <c r="EI28" s="63">
        <f>IFERROR(VLOOKUP(AG28,'Conversion Tables'!$G$16:$M$20,4,FALSE)/'Conversion Tables'!J$20*'Conversion Tables'!$J$21,0)</f>
        <v>0</v>
      </c>
      <c r="EJ28" s="63">
        <f>IFERROR(VLOOKUP(AH28,'Conversion Tables'!$G$16:$M$20,5,FALSE)/'Conversion Tables'!K$20*'Conversion Tables'!$K$21,0)</f>
        <v>0</v>
      </c>
      <c r="EK28" s="63">
        <f>IFERROR(VLOOKUP(AI28,'Conversion Tables'!$G$16:$M$20,6,FALSE)/'Conversion Tables'!L$20*'Conversion Tables'!$L$21,0)</f>
        <v>0</v>
      </c>
      <c r="EL28" s="63">
        <f>IFERROR(VLOOKUP(AJ28,'Conversion Tables'!$G$16:$M$20,7,FALSE)/'Conversion Tables'!M$20*'Conversion Tables'!$M$21,0)</f>
        <v>0</v>
      </c>
      <c r="EM28" s="64">
        <f t="shared" si="19"/>
        <v>0</v>
      </c>
    </row>
    <row r="29" spans="1:143" ht="39" customHeight="1" thickBot="1" x14ac:dyDescent="0.3">
      <c r="A29" s="156">
        <v>18</v>
      </c>
      <c r="B29" s="66"/>
      <c r="C29" s="67"/>
      <c r="D29" s="67"/>
      <c r="E29" s="157"/>
      <c r="F29" s="67"/>
      <c r="G29" s="158"/>
      <c r="H29" s="99"/>
      <c r="I29" s="224"/>
      <c r="J29" s="218"/>
      <c r="K29" s="131" t="str">
        <f t="shared" si="4"/>
        <v/>
      </c>
      <c r="L29" s="119"/>
      <c r="M29" s="97"/>
      <c r="N29" s="97"/>
      <c r="O29" s="119"/>
      <c r="P29" s="97"/>
      <c r="Q29" s="97"/>
      <c r="R29" s="119"/>
      <c r="S29" s="97"/>
      <c r="T29" s="97"/>
      <c r="U29" s="119"/>
      <c r="V29" s="97"/>
      <c r="W29" s="119"/>
      <c r="X29" s="97"/>
      <c r="Y29" s="97"/>
      <c r="Z29" s="201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135">
        <f t="shared" si="5"/>
        <v>0</v>
      </c>
      <c r="AL29" s="135">
        <f t="shared" si="6"/>
        <v>0</v>
      </c>
      <c r="AM29" s="135">
        <f t="shared" si="7"/>
        <v>0</v>
      </c>
      <c r="AN29" s="135">
        <f t="shared" si="8"/>
        <v>0</v>
      </c>
      <c r="AO29" s="135">
        <f t="shared" si="9"/>
        <v>0</v>
      </c>
      <c r="AP29" s="135">
        <f t="shared" si="10"/>
        <v>0</v>
      </c>
      <c r="AQ29" s="135">
        <f t="shared" si="11"/>
        <v>0</v>
      </c>
      <c r="AR29" s="135">
        <f t="shared" si="12"/>
        <v>0</v>
      </c>
      <c r="AS29" s="135">
        <f t="shared" si="13"/>
        <v>0</v>
      </c>
      <c r="AT29" s="135">
        <f t="shared" si="14"/>
        <v>0</v>
      </c>
      <c r="AU29" s="170">
        <f t="shared" si="15"/>
        <v>0</v>
      </c>
      <c r="AV29" s="342" t="str">
        <f t="shared" si="20"/>
        <v/>
      </c>
      <c r="AW29" s="136" t="str">
        <f t="shared" si="16"/>
        <v/>
      </c>
      <c r="AX29" s="112"/>
      <c r="AY29" s="348" t="str">
        <f t="shared" si="17"/>
        <v/>
      </c>
      <c r="AZ29" s="133"/>
      <c r="BA29" s="149">
        <f t="shared" si="18"/>
        <v>0</v>
      </c>
      <c r="BB29" s="209"/>
      <c r="BC29" s="212"/>
      <c r="BD29" s="212"/>
      <c r="BE29" s="212"/>
      <c r="BF29" s="212"/>
      <c r="BG29" s="212"/>
      <c r="BH29" s="257" t="str">
        <f t="shared" si="21"/>
        <v/>
      </c>
      <c r="BI29" s="115"/>
      <c r="BJ29" s="116"/>
      <c r="BK29" s="116"/>
      <c r="BL29" s="116"/>
      <c r="BM29" s="116"/>
      <c r="BN29" s="116"/>
      <c r="BO29" s="116"/>
      <c r="BP29" s="140" t="str">
        <f>IF(AZ29&lt;=1,"",IF($BJ29="",0,VLOOKUP($BJ29,'Conversion Tables'!$B$37:$C$62,2,FALSE))+IF($BK29="",0,VLOOKUP($BK29,'Conversion Tables'!$B$37:$C$62,2,FALSE))+IF($BL29="",0,VLOOKUP($BL29,'Conversion Tables'!$B$37:$C$62,2,FALSE))+IF($BM29="",0,VLOOKUP($BM29,'Conversion Tables'!$B$37:$C$62,2,FALSE))+IF($BN29="",0,VLOOKUP($BN29,'Conversion Tables'!$B$37:$C$62,2,FALSE))+IF($BO29="",0,VLOOKUP($BO29,'Conversion Tables'!$B$37:$C$62,2,FALSE)))</f>
        <v/>
      </c>
      <c r="BQ29" s="138"/>
      <c r="BR29" s="117"/>
      <c r="CM29" s="63">
        <f>IFERROR(VLOOKUP(M29,'Conversion Tables'!$B$8:$E$32,2,FALSE),0)</f>
        <v>0</v>
      </c>
      <c r="CN29" s="63">
        <f>IFERROR(VLOOKUP(N29,'Conversion Tables'!$B$8:$E$32,2,FALSE),0)</f>
        <v>0</v>
      </c>
      <c r="CO29" s="63">
        <f>(CM29-CN29)/'Conversion Tables'!$C$32*Max_Point</f>
        <v>0</v>
      </c>
      <c r="CP29" s="63">
        <f>(1+SUMPRODUCT($EG29:$EI29,'Conversion Tables'!$S$8:$U$8))</f>
        <v>1</v>
      </c>
      <c r="CQ29" s="63">
        <f>(1+SUMPRODUCT($EJ29:$EL29,'Conversion Tables'!$V$8:$X$8))</f>
        <v>1</v>
      </c>
      <c r="CR29" s="64">
        <f>CO29*CP29*CQ29*'Weighting Scale'!$D$10</f>
        <v>0</v>
      </c>
      <c r="CS29" s="63">
        <f>IFERROR(VLOOKUP(P29,'Conversion Tables'!$B$8:$E$32,3,FALSE),0)</f>
        <v>0</v>
      </c>
      <c r="CT29" s="63">
        <f>IFERROR(VLOOKUP(Q29,'Conversion Tables'!$B$8:$E$32,3,FALSE),0)</f>
        <v>0</v>
      </c>
      <c r="CU29" s="63">
        <f>(CS29-CT29)/'Conversion Tables'!$D$32*Max_Point</f>
        <v>0</v>
      </c>
      <c r="CV29" s="63">
        <f>(1+SUMPRODUCT($EG29:$EI29,'Conversion Tables'!$S$9:$U$9))</f>
        <v>1</v>
      </c>
      <c r="CW29" s="63">
        <f>(1+SUMPRODUCT($EJ29:$EL29,'Conversion Tables'!$V$9:$X$9))</f>
        <v>1</v>
      </c>
      <c r="CX29" s="64">
        <f>CU29*CV29*CW29*'Weighting Scale'!$D$11</f>
        <v>0</v>
      </c>
      <c r="CY29" s="63">
        <f>IFERROR(VLOOKUP(S29,'Conversion Tables'!$B$8:$E$32,4,FALSE),0)</f>
        <v>0</v>
      </c>
      <c r="CZ29" s="63">
        <f>IFERROR(VLOOKUP(T29,'Conversion Tables'!$B$8:$E$32,4,FALSE),0)</f>
        <v>0</v>
      </c>
      <c r="DA29" s="63">
        <f>(CY29-CZ29)/'Conversion Tables'!$E$32*Max_Point</f>
        <v>0</v>
      </c>
      <c r="DB29" s="63">
        <f>(1+SUMPRODUCT($EG29:$EI29,'Conversion Tables'!$S$10:$U$10))</f>
        <v>1</v>
      </c>
      <c r="DC29" s="63">
        <f>(1+SUMPRODUCT($EJ29:$EL29,'Conversion Tables'!$V$10:$X$10))</f>
        <v>1</v>
      </c>
      <c r="DD29" s="64">
        <f>DA29*DB29*DC29*'Weighting Scale'!$D$12</f>
        <v>0</v>
      </c>
      <c r="DE29" s="63">
        <f>IFERROR(VLOOKUP(V29,'Conversion Tables'!$G$8:$N$12,2, FALSE)/'Conversion Tables'!$H$12*Max_Point,0)</f>
        <v>0</v>
      </c>
      <c r="DF29" s="63">
        <f>(1+SUMPRODUCT($EG29:$EI29,'Conversion Tables'!$S$11:$U$11))</f>
        <v>1</v>
      </c>
      <c r="DG29" s="63">
        <f>(1+SUMPRODUCT($EJ29:$EL29,'Conversion Tables'!$V$11:$X$11))</f>
        <v>1</v>
      </c>
      <c r="DH29" s="64">
        <f>DE29*DF29*DG29*'Weighting Scale'!$D$14</f>
        <v>0</v>
      </c>
      <c r="DI29" s="63">
        <f>IFERROR(VLOOKUP(X29,'Conversion Tables'!$G$8:$N$12,3,FALSE)/'Conversion Tables'!$I$12*Max_Point,0)</f>
        <v>0</v>
      </c>
      <c r="DJ29" s="63">
        <f>(1+SUMPRODUCT($EG29:$EI29,'Conversion Tables'!$S$12:$U$12))</f>
        <v>1</v>
      </c>
      <c r="DK29" s="63">
        <f>(1+SUMPRODUCT($EJ29:$EL29,'Conversion Tables'!$V$12:$X$12))</f>
        <v>1</v>
      </c>
      <c r="DL29" s="64">
        <f>DI29*DJ29*DK29*'Weighting Scale'!$D$15</f>
        <v>0</v>
      </c>
      <c r="DM29" s="63">
        <f>IFERROR(VLOOKUP(Y29,'Conversion Tables'!$G$8:$N$12,4,FALSE)/'Conversion Tables'!$J$12*Max_Point,0)</f>
        <v>0</v>
      </c>
      <c r="DN29" s="63">
        <f>(1+SUMPRODUCT($EG29:$EI29,'Conversion Tables'!$S$13:$U$13))</f>
        <v>1</v>
      </c>
      <c r="DO29" s="63">
        <f>(1+SUMPRODUCT($EJ29:$EL29,'Conversion Tables'!$V$13:$X$13))</f>
        <v>1</v>
      </c>
      <c r="DP29" s="64">
        <f>DM29*DN29*DO29*'Weighting Scale'!$D$13</f>
        <v>0</v>
      </c>
      <c r="DQ29" s="63">
        <f>IFERROR(VLOOKUP(AA29,'Conversion Tables'!$G$8:$N$12,4,FALSE)/'Conversion Tables'!$K$12*Max_Point,0)</f>
        <v>0</v>
      </c>
      <c r="DR29" s="63">
        <f>(1+SUMPRODUCT($EG29:$EI29,'Conversion Tables'!$S$14:$U$14))</f>
        <v>1</v>
      </c>
      <c r="DS29" s="63">
        <f>(1+SUMPRODUCT($EJ29:$EL29,'Conversion Tables'!$V$14:$X$14))</f>
        <v>1</v>
      </c>
      <c r="DT29" s="64">
        <f>DQ29*DR29*DS29*'Weighting Scale'!$D$16</f>
        <v>0</v>
      </c>
      <c r="DU29" s="63">
        <f>IFERROR(VLOOKUP(AB29,'Conversion Tables'!$G$8:$N$12,5,FALSE)/'Conversion Tables'!$L$12*Max_Point,0)</f>
        <v>0</v>
      </c>
      <c r="DV29" s="63">
        <f>(1+SUMPRODUCT($EG29:$EI29,'Conversion Tables'!$S$15:$U$15))</f>
        <v>1</v>
      </c>
      <c r="DW29" s="63">
        <f>(1+SUMPRODUCT($EJ29:$EL29,'Conversion Tables'!$V$15:$X$15))</f>
        <v>1</v>
      </c>
      <c r="DX29" s="64">
        <f>DU29*DV29*DW29*'Weighting Scale'!$D$17</f>
        <v>0</v>
      </c>
      <c r="DY29" s="63">
        <f>IFERROR(VLOOKUP(AC29,'Conversion Tables'!$G$8:$N$12,6,FALSE)/'Conversion Tables'!$M$12*Max_Point,0)</f>
        <v>0</v>
      </c>
      <c r="DZ29" s="63">
        <f>(1+SUMPRODUCT($EG29:$EI29,'Conversion Tables'!$S$16:$U$16))</f>
        <v>1</v>
      </c>
      <c r="EA29" s="63">
        <f>(1+SUMPRODUCT($EJ29:$EL29,'Conversion Tables'!$V$16:$X$16))</f>
        <v>1</v>
      </c>
      <c r="EB29" s="64">
        <f>DY29*DZ29*EA29*'Weighting Scale'!$D$18</f>
        <v>0</v>
      </c>
      <c r="EC29" s="63">
        <f>IFERROR(VLOOKUP(AD29,'Conversion Tables'!$G$8:$N$12,7,FALSE)/'Conversion Tables'!$N$12*Max_Point,0)</f>
        <v>0</v>
      </c>
      <c r="ED29" s="63">
        <f>(1+SUMPRODUCT($EG29:$EI29,'Conversion Tables'!$S$17:$U$17))</f>
        <v>1</v>
      </c>
      <c r="EE29" s="63">
        <f>(1+SUMPRODUCT($EJ29:$EL29,'Conversion Tables'!$V$17:$X$17))</f>
        <v>1</v>
      </c>
      <c r="EF29" s="64">
        <f>EC29*ED29*EE29*'Weighting Scale'!$D$19</f>
        <v>0</v>
      </c>
      <c r="EG29" s="63">
        <f>IFERROR(VLOOKUP(AE29,'Conversion Tables'!$G$16:$M$20,2,FALSE)/'Conversion Tables'!$H$20*'Conversion Tables'!$H$21,0)</f>
        <v>0</v>
      </c>
      <c r="EH29" s="63">
        <f>IFERROR(VLOOKUP(AF29,'Conversion Tables'!$G$16:$M$20,3,FALSE)/'Conversion Tables'!$I$20*'Conversion Tables'!$I$21,0)</f>
        <v>0</v>
      </c>
      <c r="EI29" s="63">
        <f>IFERROR(VLOOKUP(AG29,'Conversion Tables'!$G$16:$M$20,4,FALSE)/'Conversion Tables'!J$20*'Conversion Tables'!$J$21,0)</f>
        <v>0</v>
      </c>
      <c r="EJ29" s="63">
        <f>IFERROR(VLOOKUP(AH29,'Conversion Tables'!$G$16:$M$20,5,FALSE)/'Conversion Tables'!K$20*'Conversion Tables'!$K$21,0)</f>
        <v>0</v>
      </c>
      <c r="EK29" s="63">
        <f>IFERROR(VLOOKUP(AI29,'Conversion Tables'!$G$16:$M$20,6,FALSE)/'Conversion Tables'!L$20*'Conversion Tables'!$L$21,0)</f>
        <v>0</v>
      </c>
      <c r="EL29" s="63">
        <f>IFERROR(VLOOKUP(AJ29,'Conversion Tables'!$G$16:$M$20,7,FALSE)/'Conversion Tables'!M$20*'Conversion Tables'!$M$21,0)</f>
        <v>0</v>
      </c>
      <c r="EM29" s="64">
        <f t="shared" si="19"/>
        <v>0</v>
      </c>
    </row>
    <row r="30" spans="1:143" ht="39" customHeight="1" thickBot="1" x14ac:dyDescent="0.3">
      <c r="A30" s="156">
        <v>19</v>
      </c>
      <c r="B30" s="66"/>
      <c r="C30" s="67"/>
      <c r="D30" s="67"/>
      <c r="E30" s="157"/>
      <c r="F30" s="67"/>
      <c r="G30" s="158"/>
      <c r="H30" s="99"/>
      <c r="I30" s="224"/>
      <c r="J30" s="218"/>
      <c r="K30" s="131" t="str">
        <f t="shared" si="4"/>
        <v/>
      </c>
      <c r="L30" s="119"/>
      <c r="M30" s="97"/>
      <c r="N30" s="97"/>
      <c r="O30" s="119"/>
      <c r="P30" s="97"/>
      <c r="Q30" s="97"/>
      <c r="R30" s="119"/>
      <c r="S30" s="97"/>
      <c r="T30" s="97"/>
      <c r="U30" s="119"/>
      <c r="V30" s="97"/>
      <c r="W30" s="119"/>
      <c r="X30" s="97"/>
      <c r="Y30" s="97"/>
      <c r="Z30" s="201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135">
        <f t="shared" si="5"/>
        <v>0</v>
      </c>
      <c r="AL30" s="135">
        <f t="shared" si="6"/>
        <v>0</v>
      </c>
      <c r="AM30" s="135">
        <f t="shared" si="7"/>
        <v>0</v>
      </c>
      <c r="AN30" s="135">
        <f t="shared" si="8"/>
        <v>0</v>
      </c>
      <c r="AO30" s="135">
        <f t="shared" si="9"/>
        <v>0</v>
      </c>
      <c r="AP30" s="135">
        <f t="shared" si="10"/>
        <v>0</v>
      </c>
      <c r="AQ30" s="135">
        <f t="shared" si="11"/>
        <v>0</v>
      </c>
      <c r="AR30" s="135">
        <f t="shared" si="12"/>
        <v>0</v>
      </c>
      <c r="AS30" s="135">
        <f t="shared" si="13"/>
        <v>0</v>
      </c>
      <c r="AT30" s="135">
        <f t="shared" si="14"/>
        <v>0</v>
      </c>
      <c r="AU30" s="170">
        <f t="shared" si="15"/>
        <v>0</v>
      </c>
      <c r="AV30" s="342" t="str">
        <f t="shared" si="20"/>
        <v/>
      </c>
      <c r="AW30" s="136" t="str">
        <f t="shared" si="16"/>
        <v/>
      </c>
      <c r="AX30" s="112"/>
      <c r="AY30" s="348" t="str">
        <f t="shared" si="17"/>
        <v/>
      </c>
      <c r="AZ30" s="133"/>
      <c r="BA30" s="149">
        <f t="shared" si="18"/>
        <v>0</v>
      </c>
      <c r="BB30" s="209"/>
      <c r="BC30" s="212"/>
      <c r="BD30" s="212"/>
      <c r="BE30" s="212"/>
      <c r="BF30" s="212"/>
      <c r="BG30" s="212"/>
      <c r="BH30" s="257" t="str">
        <f t="shared" si="21"/>
        <v/>
      </c>
      <c r="BI30" s="115"/>
      <c r="BJ30" s="116"/>
      <c r="BK30" s="116"/>
      <c r="BL30" s="116"/>
      <c r="BM30" s="116"/>
      <c r="BN30" s="116"/>
      <c r="BO30" s="116"/>
      <c r="BP30" s="140" t="str">
        <f>IF(AZ30&lt;=1,"",IF($BJ30="",0,VLOOKUP($BJ30,'Conversion Tables'!$B$37:$C$62,2,FALSE))+IF($BK30="",0,VLOOKUP($BK30,'Conversion Tables'!$B$37:$C$62,2,FALSE))+IF($BL30="",0,VLOOKUP($BL30,'Conversion Tables'!$B$37:$C$62,2,FALSE))+IF($BM30="",0,VLOOKUP($BM30,'Conversion Tables'!$B$37:$C$62,2,FALSE))+IF($BN30="",0,VLOOKUP($BN30,'Conversion Tables'!$B$37:$C$62,2,FALSE))+IF($BO30="",0,VLOOKUP($BO30,'Conversion Tables'!$B$37:$C$62,2,FALSE)))</f>
        <v/>
      </c>
      <c r="BQ30" s="138"/>
      <c r="BR30" s="117"/>
      <c r="CM30" s="63">
        <f>IFERROR(VLOOKUP(M30,'Conversion Tables'!$B$8:$E$32,2,FALSE),0)</f>
        <v>0</v>
      </c>
      <c r="CN30" s="63">
        <f>IFERROR(VLOOKUP(N30,'Conversion Tables'!$B$8:$E$32,2,FALSE),0)</f>
        <v>0</v>
      </c>
      <c r="CO30" s="63">
        <f>(CM30-CN30)/'Conversion Tables'!$C$32*Max_Point</f>
        <v>0</v>
      </c>
      <c r="CP30" s="63">
        <f>(1+SUMPRODUCT($EG30:$EI30,'Conversion Tables'!$S$8:$U$8))</f>
        <v>1</v>
      </c>
      <c r="CQ30" s="63">
        <f>(1+SUMPRODUCT($EJ30:$EL30,'Conversion Tables'!$V$8:$X$8))</f>
        <v>1</v>
      </c>
      <c r="CR30" s="64">
        <f>CO30*CP30*CQ30*'Weighting Scale'!$D$10</f>
        <v>0</v>
      </c>
      <c r="CS30" s="63">
        <f>IFERROR(VLOOKUP(P30,'Conversion Tables'!$B$8:$E$32,3,FALSE),0)</f>
        <v>0</v>
      </c>
      <c r="CT30" s="63">
        <f>IFERROR(VLOOKUP(Q30,'Conversion Tables'!$B$8:$E$32,3,FALSE),0)</f>
        <v>0</v>
      </c>
      <c r="CU30" s="63">
        <f>(CS30-CT30)/'Conversion Tables'!$D$32*Max_Point</f>
        <v>0</v>
      </c>
      <c r="CV30" s="63">
        <f>(1+SUMPRODUCT($EG30:$EI30,'Conversion Tables'!$S$9:$U$9))</f>
        <v>1</v>
      </c>
      <c r="CW30" s="63">
        <f>(1+SUMPRODUCT($EJ30:$EL30,'Conversion Tables'!$V$9:$X$9))</f>
        <v>1</v>
      </c>
      <c r="CX30" s="64">
        <f>CU30*CV30*CW30*'Weighting Scale'!$D$11</f>
        <v>0</v>
      </c>
      <c r="CY30" s="63">
        <f>IFERROR(VLOOKUP(S30,'Conversion Tables'!$B$8:$E$32,4,FALSE),0)</f>
        <v>0</v>
      </c>
      <c r="CZ30" s="63">
        <f>IFERROR(VLOOKUP(T30,'Conversion Tables'!$B$8:$E$32,4,FALSE),0)</f>
        <v>0</v>
      </c>
      <c r="DA30" s="63">
        <f>(CY30-CZ30)/'Conversion Tables'!$E$32*Max_Point</f>
        <v>0</v>
      </c>
      <c r="DB30" s="63">
        <f>(1+SUMPRODUCT($EG30:$EI30,'Conversion Tables'!$S$10:$U$10))</f>
        <v>1</v>
      </c>
      <c r="DC30" s="63">
        <f>(1+SUMPRODUCT($EJ30:$EL30,'Conversion Tables'!$V$10:$X$10))</f>
        <v>1</v>
      </c>
      <c r="DD30" s="64">
        <f>DA30*DB30*DC30*'Weighting Scale'!$D$12</f>
        <v>0</v>
      </c>
      <c r="DE30" s="63">
        <f>IFERROR(VLOOKUP(V30,'Conversion Tables'!$G$8:$N$12,2, FALSE)/'Conversion Tables'!$H$12*Max_Point,0)</f>
        <v>0</v>
      </c>
      <c r="DF30" s="63">
        <f>(1+SUMPRODUCT($EG30:$EI30,'Conversion Tables'!$S$11:$U$11))</f>
        <v>1</v>
      </c>
      <c r="DG30" s="63">
        <f>(1+SUMPRODUCT($EJ30:$EL30,'Conversion Tables'!$V$11:$X$11))</f>
        <v>1</v>
      </c>
      <c r="DH30" s="64">
        <f>DE30*DF30*DG30*'Weighting Scale'!$D$14</f>
        <v>0</v>
      </c>
      <c r="DI30" s="63">
        <f>IFERROR(VLOOKUP(X30,'Conversion Tables'!$G$8:$N$12,3,FALSE)/'Conversion Tables'!$I$12*Max_Point,0)</f>
        <v>0</v>
      </c>
      <c r="DJ30" s="63">
        <f>(1+SUMPRODUCT($EG30:$EI30,'Conversion Tables'!$S$12:$U$12))</f>
        <v>1</v>
      </c>
      <c r="DK30" s="63">
        <f>(1+SUMPRODUCT($EJ30:$EL30,'Conversion Tables'!$V$12:$X$12))</f>
        <v>1</v>
      </c>
      <c r="DL30" s="64">
        <f>DI30*DJ30*DK30*'Weighting Scale'!$D$15</f>
        <v>0</v>
      </c>
      <c r="DM30" s="63">
        <f>IFERROR(VLOOKUP(Y30,'Conversion Tables'!$G$8:$N$12,4,FALSE)/'Conversion Tables'!$J$12*Max_Point,0)</f>
        <v>0</v>
      </c>
      <c r="DN30" s="63">
        <f>(1+SUMPRODUCT($EG30:$EI30,'Conversion Tables'!$S$13:$U$13))</f>
        <v>1</v>
      </c>
      <c r="DO30" s="63">
        <f>(1+SUMPRODUCT($EJ30:$EL30,'Conversion Tables'!$V$13:$X$13))</f>
        <v>1</v>
      </c>
      <c r="DP30" s="64">
        <f>DM30*DN30*DO30*'Weighting Scale'!$D$13</f>
        <v>0</v>
      </c>
      <c r="DQ30" s="63">
        <f>IFERROR(VLOOKUP(AA30,'Conversion Tables'!$G$8:$N$12,4,FALSE)/'Conversion Tables'!$K$12*Max_Point,0)</f>
        <v>0</v>
      </c>
      <c r="DR30" s="63">
        <f>(1+SUMPRODUCT($EG30:$EI30,'Conversion Tables'!$S$14:$U$14))</f>
        <v>1</v>
      </c>
      <c r="DS30" s="63">
        <f>(1+SUMPRODUCT($EJ30:$EL30,'Conversion Tables'!$V$14:$X$14))</f>
        <v>1</v>
      </c>
      <c r="DT30" s="64">
        <f>DQ30*DR30*DS30*'Weighting Scale'!$D$16</f>
        <v>0</v>
      </c>
      <c r="DU30" s="63">
        <f>IFERROR(VLOOKUP(AB30,'Conversion Tables'!$G$8:$N$12,5,FALSE)/'Conversion Tables'!$L$12*Max_Point,0)</f>
        <v>0</v>
      </c>
      <c r="DV30" s="63">
        <f>(1+SUMPRODUCT($EG30:$EI30,'Conversion Tables'!$S$15:$U$15))</f>
        <v>1</v>
      </c>
      <c r="DW30" s="63">
        <f>(1+SUMPRODUCT($EJ30:$EL30,'Conversion Tables'!$V$15:$X$15))</f>
        <v>1</v>
      </c>
      <c r="DX30" s="64">
        <f>DU30*DV30*DW30*'Weighting Scale'!$D$17</f>
        <v>0</v>
      </c>
      <c r="DY30" s="63">
        <f>IFERROR(VLOOKUP(AC30,'Conversion Tables'!$G$8:$N$12,6,FALSE)/'Conversion Tables'!$M$12*Max_Point,0)</f>
        <v>0</v>
      </c>
      <c r="DZ30" s="63">
        <f>(1+SUMPRODUCT($EG30:$EI30,'Conversion Tables'!$S$16:$U$16))</f>
        <v>1</v>
      </c>
      <c r="EA30" s="63">
        <f>(1+SUMPRODUCT($EJ30:$EL30,'Conversion Tables'!$V$16:$X$16))</f>
        <v>1</v>
      </c>
      <c r="EB30" s="64">
        <f>DY30*DZ30*EA30*'Weighting Scale'!$D$18</f>
        <v>0</v>
      </c>
      <c r="EC30" s="63">
        <f>IFERROR(VLOOKUP(AD30,'Conversion Tables'!$G$8:$N$12,7,FALSE)/'Conversion Tables'!$N$12*Max_Point,0)</f>
        <v>0</v>
      </c>
      <c r="ED30" s="63">
        <f>(1+SUMPRODUCT($EG30:$EI30,'Conversion Tables'!$S$17:$U$17))</f>
        <v>1</v>
      </c>
      <c r="EE30" s="63">
        <f>(1+SUMPRODUCT($EJ30:$EL30,'Conversion Tables'!$V$17:$X$17))</f>
        <v>1</v>
      </c>
      <c r="EF30" s="64">
        <f>EC30*ED30*EE30*'Weighting Scale'!$D$19</f>
        <v>0</v>
      </c>
      <c r="EG30" s="63">
        <f>IFERROR(VLOOKUP(AE30,'Conversion Tables'!$G$16:$M$20,2,FALSE)/'Conversion Tables'!$H$20*'Conversion Tables'!$H$21,0)</f>
        <v>0</v>
      </c>
      <c r="EH30" s="63">
        <f>IFERROR(VLOOKUP(AF30,'Conversion Tables'!$G$16:$M$20,3,FALSE)/'Conversion Tables'!$I$20*'Conversion Tables'!$I$21,0)</f>
        <v>0</v>
      </c>
      <c r="EI30" s="63">
        <f>IFERROR(VLOOKUP(AG30,'Conversion Tables'!$G$16:$M$20,4,FALSE)/'Conversion Tables'!J$20*'Conversion Tables'!$J$21,0)</f>
        <v>0</v>
      </c>
      <c r="EJ30" s="63">
        <f>IFERROR(VLOOKUP(AH30,'Conversion Tables'!$G$16:$M$20,5,FALSE)/'Conversion Tables'!K$20*'Conversion Tables'!$K$21,0)</f>
        <v>0</v>
      </c>
      <c r="EK30" s="63">
        <f>IFERROR(VLOOKUP(AI30,'Conversion Tables'!$G$16:$M$20,6,FALSE)/'Conversion Tables'!L$20*'Conversion Tables'!$L$21,0)</f>
        <v>0</v>
      </c>
      <c r="EL30" s="63">
        <f>IFERROR(VLOOKUP(AJ30,'Conversion Tables'!$G$16:$M$20,7,FALSE)/'Conversion Tables'!M$20*'Conversion Tables'!$M$21,0)</f>
        <v>0</v>
      </c>
      <c r="EM30" s="64">
        <f t="shared" si="19"/>
        <v>0</v>
      </c>
    </row>
    <row r="31" spans="1:143" ht="39" customHeight="1" thickBot="1" x14ac:dyDescent="0.3">
      <c r="A31" s="156">
        <v>20</v>
      </c>
      <c r="B31" s="66"/>
      <c r="C31" s="67"/>
      <c r="D31" s="67"/>
      <c r="E31" s="157"/>
      <c r="F31" s="67"/>
      <c r="G31" s="158"/>
      <c r="H31" s="99"/>
      <c r="I31" s="224"/>
      <c r="J31" s="218"/>
      <c r="K31" s="131" t="str">
        <f t="shared" si="4"/>
        <v/>
      </c>
      <c r="L31" s="119"/>
      <c r="M31" s="97"/>
      <c r="N31" s="97"/>
      <c r="O31" s="119"/>
      <c r="P31" s="97"/>
      <c r="Q31" s="97"/>
      <c r="R31" s="119"/>
      <c r="S31" s="97"/>
      <c r="T31" s="97"/>
      <c r="U31" s="119"/>
      <c r="V31" s="97"/>
      <c r="W31" s="119"/>
      <c r="X31" s="97"/>
      <c r="Y31" s="97"/>
      <c r="Z31" s="201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135">
        <f t="shared" si="5"/>
        <v>0</v>
      </c>
      <c r="AL31" s="135">
        <f t="shared" si="6"/>
        <v>0</v>
      </c>
      <c r="AM31" s="135">
        <f t="shared" si="7"/>
        <v>0</v>
      </c>
      <c r="AN31" s="135">
        <f t="shared" si="8"/>
        <v>0</v>
      </c>
      <c r="AO31" s="135">
        <f t="shared" si="9"/>
        <v>0</v>
      </c>
      <c r="AP31" s="135">
        <f t="shared" si="10"/>
        <v>0</v>
      </c>
      <c r="AQ31" s="135">
        <f t="shared" si="11"/>
        <v>0</v>
      </c>
      <c r="AR31" s="135">
        <f t="shared" si="12"/>
        <v>0</v>
      </c>
      <c r="AS31" s="135">
        <f t="shared" si="13"/>
        <v>0</v>
      </c>
      <c r="AT31" s="135">
        <f t="shared" si="14"/>
        <v>0</v>
      </c>
      <c r="AU31" s="170">
        <f t="shared" si="15"/>
        <v>0</v>
      </c>
      <c r="AV31" s="342" t="str">
        <f t="shared" si="20"/>
        <v/>
      </c>
      <c r="AW31" s="136" t="str">
        <f t="shared" si="16"/>
        <v/>
      </c>
      <c r="AX31" s="112"/>
      <c r="AY31" s="348" t="str">
        <f t="shared" si="17"/>
        <v/>
      </c>
      <c r="AZ31" s="133"/>
      <c r="BA31" s="149">
        <f t="shared" si="18"/>
        <v>0</v>
      </c>
      <c r="BB31" s="209"/>
      <c r="BC31" s="206"/>
      <c r="BD31" s="206"/>
      <c r="BE31" s="206"/>
      <c r="BF31" s="206"/>
      <c r="BG31" s="210"/>
      <c r="BH31" s="257" t="str">
        <f t="shared" si="21"/>
        <v/>
      </c>
      <c r="BI31" s="115"/>
      <c r="BJ31" s="116"/>
      <c r="BK31" s="116"/>
      <c r="BL31" s="116"/>
      <c r="BM31" s="116"/>
      <c r="BN31" s="116"/>
      <c r="BO31" s="116"/>
      <c r="BP31" s="140" t="str">
        <f>IF(AZ31&lt;=1,"",IF($BJ31="",0,VLOOKUP($BJ31,'Conversion Tables'!$B$37:$C$62,2,FALSE))+IF($BK31="",0,VLOOKUP($BK31,'Conversion Tables'!$B$37:$C$62,2,FALSE))+IF($BL31="",0,VLOOKUP($BL31,'Conversion Tables'!$B$37:$C$62,2,FALSE))+IF($BM31="",0,VLOOKUP($BM31,'Conversion Tables'!$B$37:$C$62,2,FALSE))+IF($BN31="",0,VLOOKUP($BN31,'Conversion Tables'!$B$37:$C$62,2,FALSE))+IF($BO31="",0,VLOOKUP($BO31,'Conversion Tables'!$B$37:$C$62,2,FALSE)))</f>
        <v/>
      </c>
      <c r="BQ31" s="138"/>
      <c r="BR31" s="117"/>
      <c r="CM31" s="63">
        <f>IFERROR(VLOOKUP(M31,'Conversion Tables'!$B$8:$E$32,2,FALSE),0)</f>
        <v>0</v>
      </c>
      <c r="CN31" s="63">
        <f>IFERROR(VLOOKUP(N31,'Conversion Tables'!$B$8:$E$32,2,FALSE),0)</f>
        <v>0</v>
      </c>
      <c r="CO31" s="63">
        <f>(CM31-CN31)/'Conversion Tables'!$C$32*Max_Point</f>
        <v>0</v>
      </c>
      <c r="CP31" s="63">
        <f>(1+SUMPRODUCT($EG31:$EI31,'Conversion Tables'!$S$8:$U$8))</f>
        <v>1</v>
      </c>
      <c r="CQ31" s="63">
        <f>(1+SUMPRODUCT($EJ31:$EL31,'Conversion Tables'!$V$8:$X$8))</f>
        <v>1</v>
      </c>
      <c r="CR31" s="64">
        <f>CO31*CP31*CQ31*'Weighting Scale'!$D$10</f>
        <v>0</v>
      </c>
      <c r="CS31" s="63">
        <f>IFERROR(VLOOKUP(P31,'Conversion Tables'!$B$8:$E$32,3,FALSE),0)</f>
        <v>0</v>
      </c>
      <c r="CT31" s="63">
        <f>IFERROR(VLOOKUP(Q31,'Conversion Tables'!$B$8:$E$32,3,FALSE),0)</f>
        <v>0</v>
      </c>
      <c r="CU31" s="63">
        <f>(CS31-CT31)/'Conversion Tables'!$D$32*Max_Point</f>
        <v>0</v>
      </c>
      <c r="CV31" s="63">
        <f>(1+SUMPRODUCT($EG31:$EI31,'Conversion Tables'!$S$9:$U$9))</f>
        <v>1</v>
      </c>
      <c r="CW31" s="63">
        <f>(1+SUMPRODUCT($EJ31:$EL31,'Conversion Tables'!$V$9:$X$9))</f>
        <v>1</v>
      </c>
      <c r="CX31" s="64">
        <f>CU31*CV31*CW31*'Weighting Scale'!$D$11</f>
        <v>0</v>
      </c>
      <c r="CY31" s="63">
        <f>IFERROR(VLOOKUP(S31,'Conversion Tables'!$B$8:$E$32,4,FALSE),0)</f>
        <v>0</v>
      </c>
      <c r="CZ31" s="63">
        <f>IFERROR(VLOOKUP(T31,'Conversion Tables'!$B$8:$E$32,4,FALSE),0)</f>
        <v>0</v>
      </c>
      <c r="DA31" s="63">
        <f>(CY31-CZ31)/'Conversion Tables'!$E$32*Max_Point</f>
        <v>0</v>
      </c>
      <c r="DB31" s="63">
        <f>(1+SUMPRODUCT($EG31:$EI31,'Conversion Tables'!$S$10:$U$10))</f>
        <v>1</v>
      </c>
      <c r="DC31" s="63">
        <f>(1+SUMPRODUCT($EJ31:$EL31,'Conversion Tables'!$V$10:$X$10))</f>
        <v>1</v>
      </c>
      <c r="DD31" s="64">
        <f>DA31*DB31*DC31*'Weighting Scale'!$D$12</f>
        <v>0</v>
      </c>
      <c r="DE31" s="63">
        <f>IFERROR(VLOOKUP(V31,'Conversion Tables'!$G$8:$N$12,2, FALSE)/'Conversion Tables'!$H$12*Max_Point,0)</f>
        <v>0</v>
      </c>
      <c r="DF31" s="63">
        <f>(1+SUMPRODUCT($EG31:$EI31,'Conversion Tables'!$S$11:$U$11))</f>
        <v>1</v>
      </c>
      <c r="DG31" s="63">
        <f>(1+SUMPRODUCT($EJ31:$EL31,'Conversion Tables'!$V$11:$X$11))</f>
        <v>1</v>
      </c>
      <c r="DH31" s="64">
        <f>DE31*DF31*DG31*'Weighting Scale'!$D$14</f>
        <v>0</v>
      </c>
      <c r="DI31" s="63">
        <f>IFERROR(VLOOKUP(X31,'Conversion Tables'!$G$8:$N$12,3,FALSE)/'Conversion Tables'!$I$12*Max_Point,0)</f>
        <v>0</v>
      </c>
      <c r="DJ31" s="63">
        <f>(1+SUMPRODUCT($EG31:$EI31,'Conversion Tables'!$S$12:$U$12))</f>
        <v>1</v>
      </c>
      <c r="DK31" s="63">
        <f>(1+SUMPRODUCT($EJ31:$EL31,'Conversion Tables'!$V$12:$X$12))</f>
        <v>1</v>
      </c>
      <c r="DL31" s="64">
        <f>DI31*DJ31*DK31*'Weighting Scale'!$D$15</f>
        <v>0</v>
      </c>
      <c r="DM31" s="63">
        <f>IFERROR(VLOOKUP(Y31,'Conversion Tables'!$G$8:$N$12,4,FALSE)/'Conversion Tables'!$J$12*Max_Point,0)</f>
        <v>0</v>
      </c>
      <c r="DN31" s="63">
        <f>(1+SUMPRODUCT($EG31:$EI31,'Conversion Tables'!$S$13:$U$13))</f>
        <v>1</v>
      </c>
      <c r="DO31" s="63">
        <f>(1+SUMPRODUCT($EJ31:$EL31,'Conversion Tables'!$V$13:$X$13))</f>
        <v>1</v>
      </c>
      <c r="DP31" s="64">
        <f>DM31*DN31*DO31*'Weighting Scale'!$D$13</f>
        <v>0</v>
      </c>
      <c r="DQ31" s="63">
        <f>IFERROR(VLOOKUP(AA31,'Conversion Tables'!$G$8:$N$12,4,FALSE)/'Conversion Tables'!$K$12*Max_Point,0)</f>
        <v>0</v>
      </c>
      <c r="DR31" s="63">
        <f>(1+SUMPRODUCT($EG31:$EI31,'Conversion Tables'!$S$14:$U$14))</f>
        <v>1</v>
      </c>
      <c r="DS31" s="63">
        <f>(1+SUMPRODUCT($EJ31:$EL31,'Conversion Tables'!$V$14:$X$14))</f>
        <v>1</v>
      </c>
      <c r="DT31" s="64">
        <f>DQ31*DR31*DS31*'Weighting Scale'!$D$16</f>
        <v>0</v>
      </c>
      <c r="DU31" s="63">
        <f>IFERROR(VLOOKUP(AB31,'Conversion Tables'!$G$8:$N$12,5,FALSE)/'Conversion Tables'!$L$12*Max_Point,0)</f>
        <v>0</v>
      </c>
      <c r="DV31" s="63">
        <f>(1+SUMPRODUCT($EG31:$EI31,'Conversion Tables'!$S$15:$U$15))</f>
        <v>1</v>
      </c>
      <c r="DW31" s="63">
        <f>(1+SUMPRODUCT($EJ31:$EL31,'Conversion Tables'!$V$15:$X$15))</f>
        <v>1</v>
      </c>
      <c r="DX31" s="64">
        <f>DU31*DV31*DW31*'Weighting Scale'!$D$17</f>
        <v>0</v>
      </c>
      <c r="DY31" s="63">
        <f>IFERROR(VLOOKUP(AC31,'Conversion Tables'!$G$8:$N$12,6,FALSE)/'Conversion Tables'!$M$12*Max_Point,0)</f>
        <v>0</v>
      </c>
      <c r="DZ31" s="63">
        <f>(1+SUMPRODUCT($EG31:$EI31,'Conversion Tables'!$S$16:$U$16))</f>
        <v>1</v>
      </c>
      <c r="EA31" s="63">
        <f>(1+SUMPRODUCT($EJ31:$EL31,'Conversion Tables'!$V$16:$X$16))</f>
        <v>1</v>
      </c>
      <c r="EB31" s="64">
        <f>DY31*DZ31*EA31*'Weighting Scale'!$D$18</f>
        <v>0</v>
      </c>
      <c r="EC31" s="63">
        <f>IFERROR(VLOOKUP(AD31,'Conversion Tables'!$G$8:$N$12,7,FALSE)/'Conversion Tables'!$N$12*Max_Point,0)</f>
        <v>0</v>
      </c>
      <c r="ED31" s="63">
        <f>(1+SUMPRODUCT($EG31:$EI31,'Conversion Tables'!$S$17:$U$17))</f>
        <v>1</v>
      </c>
      <c r="EE31" s="63">
        <f>(1+SUMPRODUCT($EJ31:$EL31,'Conversion Tables'!$V$17:$X$17))</f>
        <v>1</v>
      </c>
      <c r="EF31" s="64">
        <f>EC31*ED31*EE31*'Weighting Scale'!$D$19</f>
        <v>0</v>
      </c>
      <c r="EG31" s="63">
        <f>IFERROR(VLOOKUP(AE31,'Conversion Tables'!$G$16:$M$20,2,FALSE)/'Conversion Tables'!$H$20*'Conversion Tables'!$H$21,0)</f>
        <v>0</v>
      </c>
      <c r="EH31" s="63">
        <f>IFERROR(VLOOKUP(AF31,'Conversion Tables'!$G$16:$M$20,3,FALSE)/'Conversion Tables'!$I$20*'Conversion Tables'!$I$21,0)</f>
        <v>0</v>
      </c>
      <c r="EI31" s="63">
        <f>IFERROR(VLOOKUP(AG31,'Conversion Tables'!$G$16:$M$20,4,FALSE)/'Conversion Tables'!J$20*'Conversion Tables'!$J$21,0)</f>
        <v>0</v>
      </c>
      <c r="EJ31" s="63">
        <f>IFERROR(VLOOKUP(AH31,'Conversion Tables'!$G$16:$M$20,5,FALSE)/'Conversion Tables'!K$20*'Conversion Tables'!$K$21,0)</f>
        <v>0</v>
      </c>
      <c r="EK31" s="63">
        <f>IFERROR(VLOOKUP(AI31,'Conversion Tables'!$G$16:$M$20,6,FALSE)/'Conversion Tables'!L$20*'Conversion Tables'!$L$21,0)</f>
        <v>0</v>
      </c>
      <c r="EL31" s="63">
        <f>IFERROR(VLOOKUP(AJ31,'Conversion Tables'!$G$16:$M$20,7,FALSE)/'Conversion Tables'!M$20*'Conversion Tables'!$M$21,0)</f>
        <v>0</v>
      </c>
      <c r="EM31" s="64">
        <f t="shared" si="19"/>
        <v>0</v>
      </c>
    </row>
    <row r="32" spans="1:143" ht="39" customHeight="1" thickBot="1" x14ac:dyDescent="0.3">
      <c r="A32" s="156">
        <v>21</v>
      </c>
      <c r="B32" s="66"/>
      <c r="C32" s="67"/>
      <c r="D32" s="67"/>
      <c r="E32" s="157"/>
      <c r="F32" s="67"/>
      <c r="G32" s="158"/>
      <c r="H32" s="99"/>
      <c r="I32" s="224"/>
      <c r="J32" s="218"/>
      <c r="K32" s="131" t="str">
        <f t="shared" si="4"/>
        <v/>
      </c>
      <c r="L32" s="119"/>
      <c r="M32" s="97"/>
      <c r="N32" s="97"/>
      <c r="O32" s="119"/>
      <c r="P32" s="97"/>
      <c r="Q32" s="97"/>
      <c r="R32" s="119"/>
      <c r="S32" s="97"/>
      <c r="T32" s="97"/>
      <c r="U32" s="119"/>
      <c r="V32" s="97"/>
      <c r="W32" s="119"/>
      <c r="X32" s="97"/>
      <c r="Y32" s="97"/>
      <c r="Z32" s="201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135">
        <f t="shared" si="5"/>
        <v>0</v>
      </c>
      <c r="AL32" s="135">
        <f t="shared" si="6"/>
        <v>0</v>
      </c>
      <c r="AM32" s="135">
        <f t="shared" si="7"/>
        <v>0</v>
      </c>
      <c r="AN32" s="135">
        <f t="shared" si="8"/>
        <v>0</v>
      </c>
      <c r="AO32" s="135">
        <f t="shared" si="9"/>
        <v>0</v>
      </c>
      <c r="AP32" s="135">
        <f t="shared" si="10"/>
        <v>0</v>
      </c>
      <c r="AQ32" s="135">
        <f t="shared" si="11"/>
        <v>0</v>
      </c>
      <c r="AR32" s="135">
        <f t="shared" si="12"/>
        <v>0</v>
      </c>
      <c r="AS32" s="135">
        <f t="shared" si="13"/>
        <v>0</v>
      </c>
      <c r="AT32" s="135">
        <f t="shared" si="14"/>
        <v>0</v>
      </c>
      <c r="AU32" s="170">
        <f t="shared" si="15"/>
        <v>0</v>
      </c>
      <c r="AV32" s="342" t="str">
        <f t="shared" si="20"/>
        <v/>
      </c>
      <c r="AW32" s="136" t="str">
        <f t="shared" si="16"/>
        <v/>
      </c>
      <c r="AX32" s="112"/>
      <c r="AY32" s="348" t="str">
        <f t="shared" si="17"/>
        <v/>
      </c>
      <c r="AZ32" s="133"/>
      <c r="BA32" s="149">
        <f t="shared" si="18"/>
        <v>0</v>
      </c>
      <c r="BB32" s="209"/>
      <c r="BC32" s="206"/>
      <c r="BD32" s="206"/>
      <c r="BE32" s="206"/>
      <c r="BF32" s="206"/>
      <c r="BG32" s="210"/>
      <c r="BH32" s="257" t="str">
        <f t="shared" si="21"/>
        <v/>
      </c>
      <c r="BI32" s="115"/>
      <c r="BJ32" s="116"/>
      <c r="BK32" s="116"/>
      <c r="BL32" s="116"/>
      <c r="BM32" s="116"/>
      <c r="BN32" s="116"/>
      <c r="BO32" s="116"/>
      <c r="BP32" s="140" t="str">
        <f>IF(AZ32&lt;=1,"",IF($BJ32="",0,VLOOKUP($BJ32,'Conversion Tables'!$B$37:$C$62,2,FALSE))+IF($BK32="",0,VLOOKUP($BK32,'Conversion Tables'!$B$37:$C$62,2,FALSE))+IF($BL32="",0,VLOOKUP($BL32,'Conversion Tables'!$B$37:$C$62,2,FALSE))+IF($BM32="",0,VLOOKUP($BM32,'Conversion Tables'!$B$37:$C$62,2,FALSE))+IF($BN32="",0,VLOOKUP($BN32,'Conversion Tables'!$B$37:$C$62,2,FALSE))+IF($BO32="",0,VLOOKUP($BO32,'Conversion Tables'!$B$37:$C$62,2,FALSE)))</f>
        <v/>
      </c>
      <c r="BQ32" s="138"/>
      <c r="BR32" s="117"/>
      <c r="CM32" s="63">
        <f>IFERROR(VLOOKUP(M32,'Conversion Tables'!$B$8:$E$32,2,FALSE),0)</f>
        <v>0</v>
      </c>
      <c r="CN32" s="63">
        <f>IFERROR(VLOOKUP(N32,'Conversion Tables'!$B$8:$E$32,2,FALSE),0)</f>
        <v>0</v>
      </c>
      <c r="CO32" s="63">
        <f>(CM32-CN32)/'Conversion Tables'!$C$32*Max_Point</f>
        <v>0</v>
      </c>
      <c r="CP32" s="63">
        <f>(1+SUMPRODUCT($EG32:$EI32,'Conversion Tables'!$S$8:$U$8))</f>
        <v>1</v>
      </c>
      <c r="CQ32" s="63">
        <f>(1+SUMPRODUCT($EJ32:$EL32,'Conversion Tables'!$V$8:$X$8))</f>
        <v>1</v>
      </c>
      <c r="CR32" s="64">
        <f>CO32*CP32*CQ32*'Weighting Scale'!$D$10</f>
        <v>0</v>
      </c>
      <c r="CS32" s="63">
        <f>IFERROR(VLOOKUP(P32,'Conversion Tables'!$B$8:$E$32,3,FALSE),0)</f>
        <v>0</v>
      </c>
      <c r="CT32" s="63">
        <f>IFERROR(VLOOKUP(Q32,'Conversion Tables'!$B$8:$E$32,3,FALSE),0)</f>
        <v>0</v>
      </c>
      <c r="CU32" s="63">
        <f>(CS32-CT32)/'Conversion Tables'!$D$32*Max_Point</f>
        <v>0</v>
      </c>
      <c r="CV32" s="63">
        <f>(1+SUMPRODUCT($EG32:$EI32,'Conversion Tables'!$S$9:$U$9))</f>
        <v>1</v>
      </c>
      <c r="CW32" s="63">
        <f>(1+SUMPRODUCT($EJ32:$EL32,'Conversion Tables'!$V$9:$X$9))</f>
        <v>1</v>
      </c>
      <c r="CX32" s="64">
        <f>CU32*CV32*CW32*'Weighting Scale'!$D$11</f>
        <v>0</v>
      </c>
      <c r="CY32" s="63">
        <f>IFERROR(VLOOKUP(S32,'Conversion Tables'!$B$8:$E$32,4,FALSE),0)</f>
        <v>0</v>
      </c>
      <c r="CZ32" s="63">
        <f>IFERROR(VLOOKUP(T32,'Conversion Tables'!$B$8:$E$32,4,FALSE),0)</f>
        <v>0</v>
      </c>
      <c r="DA32" s="63">
        <f>(CY32-CZ32)/'Conversion Tables'!$E$32*Max_Point</f>
        <v>0</v>
      </c>
      <c r="DB32" s="63">
        <f>(1+SUMPRODUCT($EG32:$EI32,'Conversion Tables'!$S$10:$U$10))</f>
        <v>1</v>
      </c>
      <c r="DC32" s="63">
        <f>(1+SUMPRODUCT($EJ32:$EL32,'Conversion Tables'!$V$10:$X$10))</f>
        <v>1</v>
      </c>
      <c r="DD32" s="64">
        <f>DA32*DB32*DC32*'Weighting Scale'!$D$12</f>
        <v>0</v>
      </c>
      <c r="DE32" s="63">
        <f>IFERROR(VLOOKUP(V32,'Conversion Tables'!$G$8:$N$12,2, FALSE)/'Conversion Tables'!$H$12*Max_Point,0)</f>
        <v>0</v>
      </c>
      <c r="DF32" s="63">
        <f>(1+SUMPRODUCT($EG32:$EI32,'Conversion Tables'!$S$11:$U$11))</f>
        <v>1</v>
      </c>
      <c r="DG32" s="63">
        <f>(1+SUMPRODUCT($EJ32:$EL32,'Conversion Tables'!$V$11:$X$11))</f>
        <v>1</v>
      </c>
      <c r="DH32" s="64">
        <f>DE32*DF32*DG32*'Weighting Scale'!$D$14</f>
        <v>0</v>
      </c>
      <c r="DI32" s="63">
        <f>IFERROR(VLOOKUP(X32,'Conversion Tables'!$G$8:$N$12,3,FALSE)/'Conversion Tables'!$I$12*Max_Point,0)</f>
        <v>0</v>
      </c>
      <c r="DJ32" s="63">
        <f>(1+SUMPRODUCT($EG32:$EI32,'Conversion Tables'!$S$12:$U$12))</f>
        <v>1</v>
      </c>
      <c r="DK32" s="63">
        <f>(1+SUMPRODUCT($EJ32:$EL32,'Conversion Tables'!$V$12:$X$12))</f>
        <v>1</v>
      </c>
      <c r="DL32" s="64">
        <f>DI32*DJ32*DK32*'Weighting Scale'!$D$15</f>
        <v>0</v>
      </c>
      <c r="DM32" s="63">
        <f>IFERROR(VLOOKUP(Y32,'Conversion Tables'!$G$8:$N$12,4,FALSE)/'Conversion Tables'!$J$12*Max_Point,0)</f>
        <v>0</v>
      </c>
      <c r="DN32" s="63">
        <f>(1+SUMPRODUCT($EG32:$EI32,'Conversion Tables'!$S$13:$U$13))</f>
        <v>1</v>
      </c>
      <c r="DO32" s="63">
        <f>(1+SUMPRODUCT($EJ32:$EL32,'Conversion Tables'!$V$13:$X$13))</f>
        <v>1</v>
      </c>
      <c r="DP32" s="64">
        <f>DM32*DN32*DO32*'Weighting Scale'!$D$13</f>
        <v>0</v>
      </c>
      <c r="DQ32" s="63">
        <f>IFERROR(VLOOKUP(AA32,'Conversion Tables'!$G$8:$N$12,4,FALSE)/'Conversion Tables'!$K$12*Max_Point,0)</f>
        <v>0</v>
      </c>
      <c r="DR32" s="63">
        <f>(1+SUMPRODUCT($EG32:$EI32,'Conversion Tables'!$S$14:$U$14))</f>
        <v>1</v>
      </c>
      <c r="DS32" s="63">
        <f>(1+SUMPRODUCT($EJ32:$EL32,'Conversion Tables'!$V$14:$X$14))</f>
        <v>1</v>
      </c>
      <c r="DT32" s="64">
        <f>DQ32*DR32*DS32*'Weighting Scale'!$D$16</f>
        <v>0</v>
      </c>
      <c r="DU32" s="63">
        <f>IFERROR(VLOOKUP(AB32,'Conversion Tables'!$G$8:$N$12,5,FALSE)/'Conversion Tables'!$L$12*Max_Point,0)</f>
        <v>0</v>
      </c>
      <c r="DV32" s="63">
        <f>(1+SUMPRODUCT($EG32:$EI32,'Conversion Tables'!$S$15:$U$15))</f>
        <v>1</v>
      </c>
      <c r="DW32" s="63">
        <f>(1+SUMPRODUCT($EJ32:$EL32,'Conversion Tables'!$V$15:$X$15))</f>
        <v>1</v>
      </c>
      <c r="DX32" s="64">
        <f>DU32*DV32*DW32*'Weighting Scale'!$D$17</f>
        <v>0</v>
      </c>
      <c r="DY32" s="63">
        <f>IFERROR(VLOOKUP(AC32,'Conversion Tables'!$G$8:$N$12,6,FALSE)/'Conversion Tables'!$M$12*Max_Point,0)</f>
        <v>0</v>
      </c>
      <c r="DZ32" s="63">
        <f>(1+SUMPRODUCT($EG32:$EI32,'Conversion Tables'!$S$16:$U$16))</f>
        <v>1</v>
      </c>
      <c r="EA32" s="63">
        <f>(1+SUMPRODUCT($EJ32:$EL32,'Conversion Tables'!$V$16:$X$16))</f>
        <v>1</v>
      </c>
      <c r="EB32" s="64">
        <f>DY32*DZ32*EA32*'Weighting Scale'!$D$18</f>
        <v>0</v>
      </c>
      <c r="EC32" s="63">
        <f>IFERROR(VLOOKUP(AD32,'Conversion Tables'!$G$8:$N$12,7,FALSE)/'Conversion Tables'!$N$12*Max_Point,0)</f>
        <v>0</v>
      </c>
      <c r="ED32" s="63">
        <f>(1+SUMPRODUCT($EG32:$EI32,'Conversion Tables'!$S$17:$U$17))</f>
        <v>1</v>
      </c>
      <c r="EE32" s="63">
        <f>(1+SUMPRODUCT($EJ32:$EL32,'Conversion Tables'!$V$17:$X$17))</f>
        <v>1</v>
      </c>
      <c r="EF32" s="64">
        <f>EC32*ED32*EE32*'Weighting Scale'!$D$19</f>
        <v>0</v>
      </c>
      <c r="EG32" s="63">
        <f>IFERROR(VLOOKUP(AE32,'Conversion Tables'!$G$16:$M$20,2,FALSE)/'Conversion Tables'!$H$20*'Conversion Tables'!$H$21,0)</f>
        <v>0</v>
      </c>
      <c r="EH32" s="63">
        <f>IFERROR(VLOOKUP(AF32,'Conversion Tables'!$G$16:$M$20,3,FALSE)/'Conversion Tables'!$I$20*'Conversion Tables'!$I$21,0)</f>
        <v>0</v>
      </c>
      <c r="EI32" s="63">
        <f>IFERROR(VLOOKUP(AG32,'Conversion Tables'!$G$16:$M$20,4,FALSE)/'Conversion Tables'!J$20*'Conversion Tables'!$J$21,0)</f>
        <v>0</v>
      </c>
      <c r="EJ32" s="63">
        <f>IFERROR(VLOOKUP(AH32,'Conversion Tables'!$G$16:$M$20,5,FALSE)/'Conversion Tables'!K$20*'Conversion Tables'!$K$21,0)</f>
        <v>0</v>
      </c>
      <c r="EK32" s="63">
        <f>IFERROR(VLOOKUP(AI32,'Conversion Tables'!$G$16:$M$20,6,FALSE)/'Conversion Tables'!L$20*'Conversion Tables'!$L$21,0)</f>
        <v>0</v>
      </c>
      <c r="EL32" s="63">
        <f>IFERROR(VLOOKUP(AJ32,'Conversion Tables'!$G$16:$M$20,7,FALSE)/'Conversion Tables'!M$20*'Conversion Tables'!$M$21,0)</f>
        <v>0</v>
      </c>
      <c r="EM32" s="64">
        <f t="shared" si="19"/>
        <v>0</v>
      </c>
    </row>
    <row r="33" spans="1:143" ht="39" customHeight="1" thickBot="1" x14ac:dyDescent="0.3">
      <c r="A33" s="156">
        <v>22</v>
      </c>
      <c r="B33" s="66"/>
      <c r="C33" s="67"/>
      <c r="D33" s="67"/>
      <c r="E33" s="157"/>
      <c r="F33" s="67"/>
      <c r="G33" s="158"/>
      <c r="H33" s="99"/>
      <c r="I33" s="224"/>
      <c r="J33" s="218"/>
      <c r="K33" s="131" t="str">
        <f t="shared" si="4"/>
        <v/>
      </c>
      <c r="L33" s="119"/>
      <c r="M33" s="97"/>
      <c r="N33" s="97"/>
      <c r="O33" s="119"/>
      <c r="P33" s="97"/>
      <c r="Q33" s="97"/>
      <c r="R33" s="119"/>
      <c r="S33" s="97"/>
      <c r="T33" s="97"/>
      <c r="U33" s="119"/>
      <c r="V33" s="97"/>
      <c r="W33" s="119"/>
      <c r="X33" s="97"/>
      <c r="Y33" s="97"/>
      <c r="Z33" s="201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135">
        <f t="shared" si="5"/>
        <v>0</v>
      </c>
      <c r="AL33" s="135">
        <f t="shared" si="6"/>
        <v>0</v>
      </c>
      <c r="AM33" s="135">
        <f t="shared" si="7"/>
        <v>0</v>
      </c>
      <c r="AN33" s="135">
        <f t="shared" si="8"/>
        <v>0</v>
      </c>
      <c r="AO33" s="135">
        <f t="shared" si="9"/>
        <v>0</v>
      </c>
      <c r="AP33" s="135">
        <f t="shared" si="10"/>
        <v>0</v>
      </c>
      <c r="AQ33" s="135">
        <f t="shared" si="11"/>
        <v>0</v>
      </c>
      <c r="AR33" s="135">
        <f t="shared" si="12"/>
        <v>0</v>
      </c>
      <c r="AS33" s="135">
        <f t="shared" si="13"/>
        <v>0</v>
      </c>
      <c r="AT33" s="135">
        <f t="shared" si="14"/>
        <v>0</v>
      </c>
      <c r="AU33" s="170">
        <f t="shared" si="15"/>
        <v>0</v>
      </c>
      <c r="AV33" s="342" t="str">
        <f t="shared" si="20"/>
        <v/>
      </c>
      <c r="AW33" s="136" t="str">
        <f t="shared" si="16"/>
        <v/>
      </c>
      <c r="AX33" s="112"/>
      <c r="AY33" s="348" t="str">
        <f t="shared" si="17"/>
        <v/>
      </c>
      <c r="AZ33" s="133"/>
      <c r="BA33" s="149">
        <f t="shared" si="18"/>
        <v>0</v>
      </c>
      <c r="BB33" s="209"/>
      <c r="BC33" s="206"/>
      <c r="BD33" s="206"/>
      <c r="BE33" s="206"/>
      <c r="BF33" s="206"/>
      <c r="BG33" s="210"/>
      <c r="BH33" s="257" t="str">
        <f t="shared" si="21"/>
        <v/>
      </c>
      <c r="BI33" s="115"/>
      <c r="BJ33" s="116"/>
      <c r="BK33" s="116"/>
      <c r="BL33" s="116"/>
      <c r="BM33" s="116"/>
      <c r="BN33" s="116"/>
      <c r="BO33" s="116"/>
      <c r="BP33" s="140" t="str">
        <f>IF(AZ33&lt;=1,"",IF($BJ33="",0,VLOOKUP($BJ33,'Conversion Tables'!$B$37:$C$62,2,FALSE))+IF($BK33="",0,VLOOKUP($BK33,'Conversion Tables'!$B$37:$C$62,2,FALSE))+IF($BL33="",0,VLOOKUP($BL33,'Conversion Tables'!$B$37:$C$62,2,FALSE))+IF($BM33="",0,VLOOKUP($BM33,'Conversion Tables'!$B$37:$C$62,2,FALSE))+IF($BN33="",0,VLOOKUP($BN33,'Conversion Tables'!$B$37:$C$62,2,FALSE))+IF($BO33="",0,VLOOKUP($BO33,'Conversion Tables'!$B$37:$C$62,2,FALSE)))</f>
        <v/>
      </c>
      <c r="BQ33" s="138"/>
      <c r="BR33" s="117"/>
      <c r="CM33" s="63">
        <f>IFERROR(VLOOKUP(M33,'Conversion Tables'!$B$8:$E$32,2,FALSE),0)</f>
        <v>0</v>
      </c>
      <c r="CN33" s="63">
        <f>IFERROR(VLOOKUP(N33,'Conversion Tables'!$B$8:$E$32,2,FALSE),0)</f>
        <v>0</v>
      </c>
      <c r="CO33" s="63">
        <f>(CM33-CN33)/'Conversion Tables'!$C$32*Max_Point</f>
        <v>0</v>
      </c>
      <c r="CP33" s="63">
        <f>(1+SUMPRODUCT($EG33:$EI33,'Conversion Tables'!$S$8:$U$8))</f>
        <v>1</v>
      </c>
      <c r="CQ33" s="63">
        <f>(1+SUMPRODUCT($EJ33:$EL33,'Conversion Tables'!$V$8:$X$8))</f>
        <v>1</v>
      </c>
      <c r="CR33" s="64">
        <f>CO33*CP33*CQ33*'Weighting Scale'!$D$10</f>
        <v>0</v>
      </c>
      <c r="CS33" s="63">
        <f>IFERROR(VLOOKUP(P33,'Conversion Tables'!$B$8:$E$32,3,FALSE),0)</f>
        <v>0</v>
      </c>
      <c r="CT33" s="63">
        <f>IFERROR(VLOOKUP(Q33,'Conversion Tables'!$B$8:$E$32,3,FALSE),0)</f>
        <v>0</v>
      </c>
      <c r="CU33" s="63">
        <f>(CS33-CT33)/'Conversion Tables'!$D$32*Max_Point</f>
        <v>0</v>
      </c>
      <c r="CV33" s="63">
        <f>(1+SUMPRODUCT($EG33:$EI33,'Conversion Tables'!$S$9:$U$9))</f>
        <v>1</v>
      </c>
      <c r="CW33" s="63">
        <f>(1+SUMPRODUCT($EJ33:$EL33,'Conversion Tables'!$V$9:$X$9))</f>
        <v>1</v>
      </c>
      <c r="CX33" s="64">
        <f>CU33*CV33*CW33*'Weighting Scale'!$D$11</f>
        <v>0</v>
      </c>
      <c r="CY33" s="63">
        <f>IFERROR(VLOOKUP(S33,'Conversion Tables'!$B$8:$E$32,4,FALSE),0)</f>
        <v>0</v>
      </c>
      <c r="CZ33" s="63">
        <f>IFERROR(VLOOKUP(T33,'Conversion Tables'!$B$8:$E$32,4,FALSE),0)</f>
        <v>0</v>
      </c>
      <c r="DA33" s="63">
        <f>(CY33-CZ33)/'Conversion Tables'!$E$32*Max_Point</f>
        <v>0</v>
      </c>
      <c r="DB33" s="63">
        <f>(1+SUMPRODUCT($EG33:$EI33,'Conversion Tables'!$S$10:$U$10))</f>
        <v>1</v>
      </c>
      <c r="DC33" s="63">
        <f>(1+SUMPRODUCT($EJ33:$EL33,'Conversion Tables'!$V$10:$X$10))</f>
        <v>1</v>
      </c>
      <c r="DD33" s="64">
        <f>DA33*DB33*DC33*'Weighting Scale'!$D$12</f>
        <v>0</v>
      </c>
      <c r="DE33" s="63">
        <f>IFERROR(VLOOKUP(V33,'Conversion Tables'!$G$8:$N$12,2, FALSE)/'Conversion Tables'!$H$12*Max_Point,0)</f>
        <v>0</v>
      </c>
      <c r="DF33" s="63">
        <f>(1+SUMPRODUCT($EG33:$EI33,'Conversion Tables'!$S$11:$U$11))</f>
        <v>1</v>
      </c>
      <c r="DG33" s="63">
        <f>(1+SUMPRODUCT($EJ33:$EL33,'Conversion Tables'!$V$11:$X$11))</f>
        <v>1</v>
      </c>
      <c r="DH33" s="64">
        <f>DE33*DF33*DG33*'Weighting Scale'!$D$14</f>
        <v>0</v>
      </c>
      <c r="DI33" s="63">
        <f>IFERROR(VLOOKUP(X33,'Conversion Tables'!$G$8:$N$12,3,FALSE)/'Conversion Tables'!$I$12*Max_Point,0)</f>
        <v>0</v>
      </c>
      <c r="DJ33" s="63">
        <f>(1+SUMPRODUCT($EG33:$EI33,'Conversion Tables'!$S$12:$U$12))</f>
        <v>1</v>
      </c>
      <c r="DK33" s="63">
        <f>(1+SUMPRODUCT($EJ33:$EL33,'Conversion Tables'!$V$12:$X$12))</f>
        <v>1</v>
      </c>
      <c r="DL33" s="64">
        <f>DI33*DJ33*DK33*'Weighting Scale'!$D$15</f>
        <v>0</v>
      </c>
      <c r="DM33" s="63">
        <f>IFERROR(VLOOKUP(Y33,'Conversion Tables'!$G$8:$N$12,4,FALSE)/'Conversion Tables'!$J$12*Max_Point,0)</f>
        <v>0</v>
      </c>
      <c r="DN33" s="63">
        <f>(1+SUMPRODUCT($EG33:$EI33,'Conversion Tables'!$S$13:$U$13))</f>
        <v>1</v>
      </c>
      <c r="DO33" s="63">
        <f>(1+SUMPRODUCT($EJ33:$EL33,'Conversion Tables'!$V$13:$X$13))</f>
        <v>1</v>
      </c>
      <c r="DP33" s="64">
        <f>DM33*DN33*DO33*'Weighting Scale'!$D$13</f>
        <v>0</v>
      </c>
      <c r="DQ33" s="63">
        <f>IFERROR(VLOOKUP(AA33,'Conversion Tables'!$G$8:$N$12,4,FALSE)/'Conversion Tables'!$K$12*Max_Point,0)</f>
        <v>0</v>
      </c>
      <c r="DR33" s="63">
        <f>(1+SUMPRODUCT($EG33:$EI33,'Conversion Tables'!$S$14:$U$14))</f>
        <v>1</v>
      </c>
      <c r="DS33" s="63">
        <f>(1+SUMPRODUCT($EJ33:$EL33,'Conversion Tables'!$V$14:$X$14))</f>
        <v>1</v>
      </c>
      <c r="DT33" s="64">
        <f>DQ33*DR33*DS33*'Weighting Scale'!$D$16</f>
        <v>0</v>
      </c>
      <c r="DU33" s="63">
        <f>IFERROR(VLOOKUP(AB33,'Conversion Tables'!$G$8:$N$12,5,FALSE)/'Conversion Tables'!$L$12*Max_Point,0)</f>
        <v>0</v>
      </c>
      <c r="DV33" s="63">
        <f>(1+SUMPRODUCT($EG33:$EI33,'Conversion Tables'!$S$15:$U$15))</f>
        <v>1</v>
      </c>
      <c r="DW33" s="63">
        <f>(1+SUMPRODUCT($EJ33:$EL33,'Conversion Tables'!$V$15:$X$15))</f>
        <v>1</v>
      </c>
      <c r="DX33" s="64">
        <f>DU33*DV33*DW33*'Weighting Scale'!$D$17</f>
        <v>0</v>
      </c>
      <c r="DY33" s="63">
        <f>IFERROR(VLOOKUP(AC33,'Conversion Tables'!$G$8:$N$12,6,FALSE)/'Conversion Tables'!$M$12*Max_Point,0)</f>
        <v>0</v>
      </c>
      <c r="DZ33" s="63">
        <f>(1+SUMPRODUCT($EG33:$EI33,'Conversion Tables'!$S$16:$U$16))</f>
        <v>1</v>
      </c>
      <c r="EA33" s="63">
        <f>(1+SUMPRODUCT($EJ33:$EL33,'Conversion Tables'!$V$16:$X$16))</f>
        <v>1</v>
      </c>
      <c r="EB33" s="64">
        <f>DY33*DZ33*EA33*'Weighting Scale'!$D$18</f>
        <v>0</v>
      </c>
      <c r="EC33" s="63">
        <f>IFERROR(VLOOKUP(AD33,'Conversion Tables'!$G$8:$N$12,7,FALSE)/'Conversion Tables'!$N$12*Max_Point,0)</f>
        <v>0</v>
      </c>
      <c r="ED33" s="63">
        <f>(1+SUMPRODUCT($EG33:$EI33,'Conversion Tables'!$S$17:$U$17))</f>
        <v>1</v>
      </c>
      <c r="EE33" s="63">
        <f>(1+SUMPRODUCT($EJ33:$EL33,'Conversion Tables'!$V$17:$X$17))</f>
        <v>1</v>
      </c>
      <c r="EF33" s="64">
        <f>EC33*ED33*EE33*'Weighting Scale'!$D$19</f>
        <v>0</v>
      </c>
      <c r="EG33" s="63">
        <f>IFERROR(VLOOKUP(AE33,'Conversion Tables'!$G$16:$M$20,2,FALSE)/'Conversion Tables'!$H$20*'Conversion Tables'!$H$21,0)</f>
        <v>0</v>
      </c>
      <c r="EH33" s="63">
        <f>IFERROR(VLOOKUP(AF33,'Conversion Tables'!$G$16:$M$20,3,FALSE)/'Conversion Tables'!$I$20*'Conversion Tables'!$I$21,0)</f>
        <v>0</v>
      </c>
      <c r="EI33" s="63">
        <f>IFERROR(VLOOKUP(AG33,'Conversion Tables'!$G$16:$M$20,4,FALSE)/'Conversion Tables'!J$20*'Conversion Tables'!$J$21,0)</f>
        <v>0</v>
      </c>
      <c r="EJ33" s="63">
        <f>IFERROR(VLOOKUP(AH33,'Conversion Tables'!$G$16:$M$20,5,FALSE)/'Conversion Tables'!K$20*'Conversion Tables'!$K$21,0)</f>
        <v>0</v>
      </c>
      <c r="EK33" s="63">
        <f>IFERROR(VLOOKUP(AI33,'Conversion Tables'!$G$16:$M$20,6,FALSE)/'Conversion Tables'!L$20*'Conversion Tables'!$L$21,0)</f>
        <v>0</v>
      </c>
      <c r="EL33" s="63">
        <f>IFERROR(VLOOKUP(AJ33,'Conversion Tables'!$G$16:$M$20,7,FALSE)/'Conversion Tables'!M$20*'Conversion Tables'!$M$21,0)</f>
        <v>0</v>
      </c>
      <c r="EM33" s="64">
        <f t="shared" si="19"/>
        <v>0</v>
      </c>
    </row>
    <row r="34" spans="1:143" ht="39" customHeight="1" thickBot="1" x14ac:dyDescent="0.3">
      <c r="A34" s="156">
        <v>23</v>
      </c>
      <c r="B34" s="66"/>
      <c r="C34" s="67"/>
      <c r="D34" s="67"/>
      <c r="E34" s="157"/>
      <c r="F34" s="67"/>
      <c r="G34" s="158"/>
      <c r="H34" s="99"/>
      <c r="I34" s="224"/>
      <c r="J34" s="218"/>
      <c r="K34" s="131" t="str">
        <f t="shared" si="4"/>
        <v/>
      </c>
      <c r="L34" s="119"/>
      <c r="M34" s="97"/>
      <c r="N34" s="97"/>
      <c r="O34" s="119"/>
      <c r="P34" s="97"/>
      <c r="Q34" s="97"/>
      <c r="R34" s="119"/>
      <c r="S34" s="97"/>
      <c r="T34" s="97"/>
      <c r="U34" s="119"/>
      <c r="V34" s="97"/>
      <c r="W34" s="119"/>
      <c r="X34" s="97"/>
      <c r="Y34" s="97"/>
      <c r="Z34" s="201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135">
        <f t="shared" si="5"/>
        <v>0</v>
      </c>
      <c r="AL34" s="135">
        <f t="shared" si="6"/>
        <v>0</v>
      </c>
      <c r="AM34" s="135">
        <f t="shared" si="7"/>
        <v>0</v>
      </c>
      <c r="AN34" s="135">
        <f t="shared" si="8"/>
        <v>0</v>
      </c>
      <c r="AO34" s="135">
        <f t="shared" si="9"/>
        <v>0</v>
      </c>
      <c r="AP34" s="135">
        <f t="shared" si="10"/>
        <v>0</v>
      </c>
      <c r="AQ34" s="135">
        <f t="shared" si="11"/>
        <v>0</v>
      </c>
      <c r="AR34" s="135">
        <f t="shared" si="12"/>
        <v>0</v>
      </c>
      <c r="AS34" s="135">
        <f t="shared" si="13"/>
        <v>0</v>
      </c>
      <c r="AT34" s="135">
        <f t="shared" si="14"/>
        <v>0</v>
      </c>
      <c r="AU34" s="170">
        <f t="shared" si="15"/>
        <v>0</v>
      </c>
      <c r="AV34" s="342" t="str">
        <f t="shared" si="20"/>
        <v/>
      </c>
      <c r="AW34" s="136" t="str">
        <f t="shared" si="16"/>
        <v/>
      </c>
      <c r="AX34" s="112"/>
      <c r="AY34" s="348" t="str">
        <f t="shared" si="17"/>
        <v/>
      </c>
      <c r="AZ34" s="133"/>
      <c r="BA34" s="149">
        <f t="shared" si="18"/>
        <v>0</v>
      </c>
      <c r="BB34" s="209"/>
      <c r="BC34" s="206"/>
      <c r="BD34" s="206"/>
      <c r="BE34" s="206"/>
      <c r="BF34" s="206"/>
      <c r="BG34" s="210"/>
      <c r="BH34" s="257" t="str">
        <f t="shared" si="21"/>
        <v/>
      </c>
      <c r="BI34" s="115"/>
      <c r="BJ34" s="116"/>
      <c r="BK34" s="116"/>
      <c r="BL34" s="116"/>
      <c r="BM34" s="116"/>
      <c r="BN34" s="116"/>
      <c r="BO34" s="116"/>
      <c r="BP34" s="140" t="str">
        <f>IF(AZ34&lt;=1,"",IF($BJ34="",0,VLOOKUP($BJ34,'Conversion Tables'!$B$37:$C$62,2,FALSE))+IF($BK34="",0,VLOOKUP($BK34,'Conversion Tables'!$B$37:$C$62,2,FALSE))+IF($BL34="",0,VLOOKUP($BL34,'Conversion Tables'!$B$37:$C$62,2,FALSE))+IF($BM34="",0,VLOOKUP($BM34,'Conversion Tables'!$B$37:$C$62,2,FALSE))+IF($BN34="",0,VLOOKUP($BN34,'Conversion Tables'!$B$37:$C$62,2,FALSE))+IF($BO34="",0,VLOOKUP($BO34,'Conversion Tables'!$B$37:$C$62,2,FALSE)))</f>
        <v/>
      </c>
      <c r="BQ34" s="138"/>
      <c r="BR34" s="117"/>
      <c r="CM34" s="63">
        <f>IFERROR(VLOOKUP(M34,'Conversion Tables'!$B$8:$E$32,2,FALSE),0)</f>
        <v>0</v>
      </c>
      <c r="CN34" s="63">
        <f>IFERROR(VLOOKUP(N34,'Conversion Tables'!$B$8:$E$32,2,FALSE),0)</f>
        <v>0</v>
      </c>
      <c r="CO34" s="63">
        <f>(CM34-CN34)/'Conversion Tables'!$C$32*Max_Point</f>
        <v>0</v>
      </c>
      <c r="CP34" s="63">
        <f>(1+SUMPRODUCT($EG34:$EI34,'Conversion Tables'!$S$8:$U$8))</f>
        <v>1</v>
      </c>
      <c r="CQ34" s="63">
        <f>(1+SUMPRODUCT($EJ34:$EL34,'Conversion Tables'!$V$8:$X$8))</f>
        <v>1</v>
      </c>
      <c r="CR34" s="64">
        <f>CO34*CP34*CQ34*'Weighting Scale'!$D$10</f>
        <v>0</v>
      </c>
      <c r="CS34" s="63">
        <f>IFERROR(VLOOKUP(P34,'Conversion Tables'!$B$8:$E$32,3,FALSE),0)</f>
        <v>0</v>
      </c>
      <c r="CT34" s="63">
        <f>IFERROR(VLOOKUP(Q34,'Conversion Tables'!$B$8:$E$32,3,FALSE),0)</f>
        <v>0</v>
      </c>
      <c r="CU34" s="63">
        <f>(CS34-CT34)/'Conversion Tables'!$D$32*Max_Point</f>
        <v>0</v>
      </c>
      <c r="CV34" s="63">
        <f>(1+SUMPRODUCT($EG34:$EI34,'Conversion Tables'!$S$9:$U$9))</f>
        <v>1</v>
      </c>
      <c r="CW34" s="63">
        <f>(1+SUMPRODUCT($EJ34:$EL34,'Conversion Tables'!$V$9:$X$9))</f>
        <v>1</v>
      </c>
      <c r="CX34" s="64">
        <f>CU34*CV34*CW34*'Weighting Scale'!$D$11</f>
        <v>0</v>
      </c>
      <c r="CY34" s="63">
        <f>IFERROR(VLOOKUP(S34,'Conversion Tables'!$B$8:$E$32,4,FALSE),0)</f>
        <v>0</v>
      </c>
      <c r="CZ34" s="63">
        <f>IFERROR(VLOOKUP(T34,'Conversion Tables'!$B$8:$E$32,4,FALSE),0)</f>
        <v>0</v>
      </c>
      <c r="DA34" s="63">
        <f>(CY34-CZ34)/'Conversion Tables'!$E$32*Max_Point</f>
        <v>0</v>
      </c>
      <c r="DB34" s="63">
        <f>(1+SUMPRODUCT($EG34:$EI34,'Conversion Tables'!$S$10:$U$10))</f>
        <v>1</v>
      </c>
      <c r="DC34" s="63">
        <f>(1+SUMPRODUCT($EJ34:$EL34,'Conversion Tables'!$V$10:$X$10))</f>
        <v>1</v>
      </c>
      <c r="DD34" s="64">
        <f>DA34*DB34*DC34*'Weighting Scale'!$D$12</f>
        <v>0</v>
      </c>
      <c r="DE34" s="63">
        <f>IFERROR(VLOOKUP(V34,'Conversion Tables'!$G$8:$N$12,2, FALSE)/'Conversion Tables'!$H$12*Max_Point,0)</f>
        <v>0</v>
      </c>
      <c r="DF34" s="63">
        <f>(1+SUMPRODUCT($EG34:$EI34,'Conversion Tables'!$S$11:$U$11))</f>
        <v>1</v>
      </c>
      <c r="DG34" s="63">
        <f>(1+SUMPRODUCT($EJ34:$EL34,'Conversion Tables'!$V$11:$X$11))</f>
        <v>1</v>
      </c>
      <c r="DH34" s="64">
        <f>DE34*DF34*DG34*'Weighting Scale'!$D$14</f>
        <v>0</v>
      </c>
      <c r="DI34" s="63">
        <f>IFERROR(VLOOKUP(X34,'Conversion Tables'!$G$8:$N$12,3,FALSE)/'Conversion Tables'!$I$12*Max_Point,0)</f>
        <v>0</v>
      </c>
      <c r="DJ34" s="63">
        <f>(1+SUMPRODUCT($EG34:$EI34,'Conversion Tables'!$S$12:$U$12))</f>
        <v>1</v>
      </c>
      <c r="DK34" s="63">
        <f>(1+SUMPRODUCT($EJ34:$EL34,'Conversion Tables'!$V$12:$X$12))</f>
        <v>1</v>
      </c>
      <c r="DL34" s="64">
        <f>DI34*DJ34*DK34*'Weighting Scale'!$D$15</f>
        <v>0</v>
      </c>
      <c r="DM34" s="63">
        <f>IFERROR(VLOOKUP(Y34,'Conversion Tables'!$G$8:$N$12,4,FALSE)/'Conversion Tables'!$J$12*Max_Point,0)</f>
        <v>0</v>
      </c>
      <c r="DN34" s="63">
        <f>(1+SUMPRODUCT($EG34:$EI34,'Conversion Tables'!$S$13:$U$13))</f>
        <v>1</v>
      </c>
      <c r="DO34" s="63">
        <f>(1+SUMPRODUCT($EJ34:$EL34,'Conversion Tables'!$V$13:$X$13))</f>
        <v>1</v>
      </c>
      <c r="DP34" s="64">
        <f>DM34*DN34*DO34*'Weighting Scale'!$D$13</f>
        <v>0</v>
      </c>
      <c r="DQ34" s="63">
        <f>IFERROR(VLOOKUP(AA34,'Conversion Tables'!$G$8:$N$12,4,FALSE)/'Conversion Tables'!$K$12*Max_Point,0)</f>
        <v>0</v>
      </c>
      <c r="DR34" s="63">
        <f>(1+SUMPRODUCT($EG34:$EI34,'Conversion Tables'!$S$14:$U$14))</f>
        <v>1</v>
      </c>
      <c r="DS34" s="63">
        <f>(1+SUMPRODUCT($EJ34:$EL34,'Conversion Tables'!$V$14:$X$14))</f>
        <v>1</v>
      </c>
      <c r="DT34" s="64">
        <f>DQ34*DR34*DS34*'Weighting Scale'!$D$16</f>
        <v>0</v>
      </c>
      <c r="DU34" s="63">
        <f>IFERROR(VLOOKUP(AB34,'Conversion Tables'!$G$8:$N$12,5,FALSE)/'Conversion Tables'!$L$12*Max_Point,0)</f>
        <v>0</v>
      </c>
      <c r="DV34" s="63">
        <f>(1+SUMPRODUCT($EG34:$EI34,'Conversion Tables'!$S$15:$U$15))</f>
        <v>1</v>
      </c>
      <c r="DW34" s="63">
        <f>(1+SUMPRODUCT($EJ34:$EL34,'Conversion Tables'!$V$15:$X$15))</f>
        <v>1</v>
      </c>
      <c r="DX34" s="64">
        <f>DU34*DV34*DW34*'Weighting Scale'!$D$17</f>
        <v>0</v>
      </c>
      <c r="DY34" s="63">
        <f>IFERROR(VLOOKUP(AC34,'Conversion Tables'!$G$8:$N$12,6,FALSE)/'Conversion Tables'!$M$12*Max_Point,0)</f>
        <v>0</v>
      </c>
      <c r="DZ34" s="63">
        <f>(1+SUMPRODUCT($EG34:$EI34,'Conversion Tables'!$S$16:$U$16))</f>
        <v>1</v>
      </c>
      <c r="EA34" s="63">
        <f>(1+SUMPRODUCT($EJ34:$EL34,'Conversion Tables'!$V$16:$X$16))</f>
        <v>1</v>
      </c>
      <c r="EB34" s="64">
        <f>DY34*DZ34*EA34*'Weighting Scale'!$D$18</f>
        <v>0</v>
      </c>
      <c r="EC34" s="63">
        <f>IFERROR(VLOOKUP(AD34,'Conversion Tables'!$G$8:$N$12,7,FALSE)/'Conversion Tables'!$N$12*Max_Point,0)</f>
        <v>0</v>
      </c>
      <c r="ED34" s="63">
        <f>(1+SUMPRODUCT($EG34:$EI34,'Conversion Tables'!$S$17:$U$17))</f>
        <v>1</v>
      </c>
      <c r="EE34" s="63">
        <f>(1+SUMPRODUCT($EJ34:$EL34,'Conversion Tables'!$V$17:$X$17))</f>
        <v>1</v>
      </c>
      <c r="EF34" s="64">
        <f>EC34*ED34*EE34*'Weighting Scale'!$D$19</f>
        <v>0</v>
      </c>
      <c r="EG34" s="63">
        <f>IFERROR(VLOOKUP(AE34,'Conversion Tables'!$G$16:$M$20,2,FALSE)/'Conversion Tables'!$H$20*'Conversion Tables'!$H$21,0)</f>
        <v>0</v>
      </c>
      <c r="EH34" s="63">
        <f>IFERROR(VLOOKUP(AF34,'Conversion Tables'!$G$16:$M$20,3,FALSE)/'Conversion Tables'!$I$20*'Conversion Tables'!$I$21,0)</f>
        <v>0</v>
      </c>
      <c r="EI34" s="63">
        <f>IFERROR(VLOOKUP(AG34,'Conversion Tables'!$G$16:$M$20,4,FALSE)/'Conversion Tables'!J$20*'Conversion Tables'!$J$21,0)</f>
        <v>0</v>
      </c>
      <c r="EJ34" s="63">
        <f>IFERROR(VLOOKUP(AH34,'Conversion Tables'!$G$16:$M$20,5,FALSE)/'Conversion Tables'!K$20*'Conversion Tables'!$K$21,0)</f>
        <v>0</v>
      </c>
      <c r="EK34" s="63">
        <f>IFERROR(VLOOKUP(AI34,'Conversion Tables'!$G$16:$M$20,6,FALSE)/'Conversion Tables'!L$20*'Conversion Tables'!$L$21,0)</f>
        <v>0</v>
      </c>
      <c r="EL34" s="63">
        <f>IFERROR(VLOOKUP(AJ34,'Conversion Tables'!$G$16:$M$20,7,FALSE)/'Conversion Tables'!M$20*'Conversion Tables'!$M$21,0)</f>
        <v>0</v>
      </c>
      <c r="EM34" s="64">
        <f t="shared" si="19"/>
        <v>0</v>
      </c>
    </row>
    <row r="35" spans="1:143" ht="39" customHeight="1" thickBot="1" x14ac:dyDescent="0.3">
      <c r="A35" s="156">
        <v>24</v>
      </c>
      <c r="B35" s="66"/>
      <c r="C35" s="67"/>
      <c r="D35" s="67"/>
      <c r="E35" s="157"/>
      <c r="F35" s="67"/>
      <c r="G35" s="158"/>
      <c r="H35" s="99"/>
      <c r="I35" s="224"/>
      <c r="J35" s="218"/>
      <c r="K35" s="131" t="str">
        <f t="shared" si="4"/>
        <v/>
      </c>
      <c r="L35" s="119"/>
      <c r="M35" s="97"/>
      <c r="N35" s="97"/>
      <c r="O35" s="119"/>
      <c r="P35" s="97"/>
      <c r="Q35" s="97"/>
      <c r="R35" s="119"/>
      <c r="S35" s="97"/>
      <c r="T35" s="97"/>
      <c r="U35" s="119"/>
      <c r="V35" s="97"/>
      <c r="W35" s="119"/>
      <c r="X35" s="97"/>
      <c r="Y35" s="97"/>
      <c r="Z35" s="201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135">
        <f t="shared" si="5"/>
        <v>0</v>
      </c>
      <c r="AL35" s="135">
        <f t="shared" si="6"/>
        <v>0</v>
      </c>
      <c r="AM35" s="135">
        <f t="shared" si="7"/>
        <v>0</v>
      </c>
      <c r="AN35" s="135">
        <f t="shared" si="8"/>
        <v>0</v>
      </c>
      <c r="AO35" s="135">
        <f t="shared" si="9"/>
        <v>0</v>
      </c>
      <c r="AP35" s="135">
        <f t="shared" si="10"/>
        <v>0</v>
      </c>
      <c r="AQ35" s="135">
        <f t="shared" si="11"/>
        <v>0</v>
      </c>
      <c r="AR35" s="135">
        <f t="shared" si="12"/>
        <v>0</v>
      </c>
      <c r="AS35" s="135">
        <f t="shared" si="13"/>
        <v>0</v>
      </c>
      <c r="AT35" s="135">
        <f t="shared" si="14"/>
        <v>0</v>
      </c>
      <c r="AU35" s="170">
        <f t="shared" si="15"/>
        <v>0</v>
      </c>
      <c r="AV35" s="342" t="str">
        <f t="shared" si="20"/>
        <v/>
      </c>
      <c r="AW35" s="136" t="str">
        <f t="shared" si="16"/>
        <v/>
      </c>
      <c r="AX35" s="112"/>
      <c r="AY35" s="348" t="str">
        <f t="shared" si="17"/>
        <v/>
      </c>
      <c r="AZ35" s="133"/>
      <c r="BA35" s="149">
        <f t="shared" si="18"/>
        <v>0</v>
      </c>
      <c r="BB35" s="205"/>
      <c r="BC35" s="206"/>
      <c r="BD35" s="206"/>
      <c r="BE35" s="206"/>
      <c r="BF35" s="206"/>
      <c r="BG35" s="210"/>
      <c r="BH35" s="257" t="str">
        <f t="shared" si="21"/>
        <v/>
      </c>
      <c r="BI35" s="115"/>
      <c r="BJ35" s="116"/>
      <c r="BK35" s="116"/>
      <c r="BL35" s="116"/>
      <c r="BM35" s="116"/>
      <c r="BN35" s="116"/>
      <c r="BO35" s="116"/>
      <c r="BP35" s="140" t="str">
        <f>IF(AZ35&lt;=1,"",IF($BJ35="",0,VLOOKUP($BJ35,'Conversion Tables'!$B$37:$C$62,2,FALSE))+IF($BK35="",0,VLOOKUP($BK35,'Conversion Tables'!$B$37:$C$62,2,FALSE))+IF($BL35="",0,VLOOKUP($BL35,'Conversion Tables'!$B$37:$C$62,2,FALSE))+IF($BM35="",0,VLOOKUP($BM35,'Conversion Tables'!$B$37:$C$62,2,FALSE))+IF($BN35="",0,VLOOKUP($BN35,'Conversion Tables'!$B$37:$C$62,2,FALSE))+IF($BO35="",0,VLOOKUP($BO35,'Conversion Tables'!$B$37:$C$62,2,FALSE)))</f>
        <v/>
      </c>
      <c r="BQ35" s="138"/>
      <c r="BR35" s="117"/>
      <c r="CM35" s="63">
        <f>IFERROR(VLOOKUP(M35,'Conversion Tables'!$B$8:$E$32,2,FALSE),0)</f>
        <v>0</v>
      </c>
      <c r="CN35" s="63">
        <f>IFERROR(VLOOKUP(N35,'Conversion Tables'!$B$8:$E$32,2,FALSE),0)</f>
        <v>0</v>
      </c>
      <c r="CO35" s="63">
        <f>(CM35-CN35)/'Conversion Tables'!$C$32*Max_Point</f>
        <v>0</v>
      </c>
      <c r="CP35" s="63">
        <f>(1+SUMPRODUCT($EG35:$EI35,'Conversion Tables'!$S$8:$U$8))</f>
        <v>1</v>
      </c>
      <c r="CQ35" s="63">
        <f>(1+SUMPRODUCT($EJ35:$EL35,'Conversion Tables'!$V$8:$X$8))</f>
        <v>1</v>
      </c>
      <c r="CR35" s="64">
        <f>CO35*CP35*CQ35*'Weighting Scale'!$D$10</f>
        <v>0</v>
      </c>
      <c r="CS35" s="63">
        <f>IFERROR(VLOOKUP(P35,'Conversion Tables'!$B$8:$E$32,3,FALSE),0)</f>
        <v>0</v>
      </c>
      <c r="CT35" s="63">
        <f>IFERROR(VLOOKUP(Q35,'Conversion Tables'!$B$8:$E$32,3,FALSE),0)</f>
        <v>0</v>
      </c>
      <c r="CU35" s="63">
        <f>(CS35-CT35)/'Conversion Tables'!$D$32*Max_Point</f>
        <v>0</v>
      </c>
      <c r="CV35" s="63">
        <f>(1+SUMPRODUCT($EG35:$EI35,'Conversion Tables'!$S$9:$U$9))</f>
        <v>1</v>
      </c>
      <c r="CW35" s="63">
        <f>(1+SUMPRODUCT($EJ35:$EL35,'Conversion Tables'!$V$9:$X$9))</f>
        <v>1</v>
      </c>
      <c r="CX35" s="64">
        <f>CU35*CV35*CW35*'Weighting Scale'!$D$11</f>
        <v>0</v>
      </c>
      <c r="CY35" s="63">
        <f>IFERROR(VLOOKUP(S35,'Conversion Tables'!$B$8:$E$32,4,FALSE),0)</f>
        <v>0</v>
      </c>
      <c r="CZ35" s="63">
        <f>IFERROR(VLOOKUP(T35,'Conversion Tables'!$B$8:$E$32,4,FALSE),0)</f>
        <v>0</v>
      </c>
      <c r="DA35" s="63">
        <f>(CY35-CZ35)/'Conversion Tables'!$E$32*Max_Point</f>
        <v>0</v>
      </c>
      <c r="DB35" s="63">
        <f>(1+SUMPRODUCT($EG35:$EI35,'Conversion Tables'!$S$10:$U$10))</f>
        <v>1</v>
      </c>
      <c r="DC35" s="63">
        <f>(1+SUMPRODUCT($EJ35:$EL35,'Conversion Tables'!$V$10:$X$10))</f>
        <v>1</v>
      </c>
      <c r="DD35" s="64">
        <f>DA35*DB35*DC35*'Weighting Scale'!$D$12</f>
        <v>0</v>
      </c>
      <c r="DE35" s="63">
        <f>IFERROR(VLOOKUP(V35,'Conversion Tables'!$G$8:$N$12,2, FALSE)/'Conversion Tables'!$H$12*Max_Point,0)</f>
        <v>0</v>
      </c>
      <c r="DF35" s="63">
        <f>(1+SUMPRODUCT($EG35:$EI35,'Conversion Tables'!$S$11:$U$11))</f>
        <v>1</v>
      </c>
      <c r="DG35" s="63">
        <f>(1+SUMPRODUCT($EJ35:$EL35,'Conversion Tables'!$V$11:$X$11))</f>
        <v>1</v>
      </c>
      <c r="DH35" s="64">
        <f>DE35*DF35*DG35*'Weighting Scale'!$D$14</f>
        <v>0</v>
      </c>
      <c r="DI35" s="63">
        <f>IFERROR(VLOOKUP(X35,'Conversion Tables'!$G$8:$N$12,3,FALSE)/'Conversion Tables'!$I$12*Max_Point,0)</f>
        <v>0</v>
      </c>
      <c r="DJ35" s="63">
        <f>(1+SUMPRODUCT($EG35:$EI35,'Conversion Tables'!$S$12:$U$12))</f>
        <v>1</v>
      </c>
      <c r="DK35" s="63">
        <f>(1+SUMPRODUCT($EJ35:$EL35,'Conversion Tables'!$V$12:$X$12))</f>
        <v>1</v>
      </c>
      <c r="DL35" s="64">
        <f>DI35*DJ35*DK35*'Weighting Scale'!$D$15</f>
        <v>0</v>
      </c>
      <c r="DM35" s="63">
        <f>IFERROR(VLOOKUP(Y35,'Conversion Tables'!$G$8:$N$12,4,FALSE)/'Conversion Tables'!$J$12*Max_Point,0)</f>
        <v>0</v>
      </c>
      <c r="DN35" s="63">
        <f>(1+SUMPRODUCT($EG35:$EI35,'Conversion Tables'!$S$13:$U$13))</f>
        <v>1</v>
      </c>
      <c r="DO35" s="63">
        <f>(1+SUMPRODUCT($EJ35:$EL35,'Conversion Tables'!$V$13:$X$13))</f>
        <v>1</v>
      </c>
      <c r="DP35" s="64">
        <f>DM35*DN35*DO35*'Weighting Scale'!$D$13</f>
        <v>0</v>
      </c>
      <c r="DQ35" s="63">
        <f>IFERROR(VLOOKUP(AA35,'Conversion Tables'!$G$8:$N$12,4,FALSE)/'Conversion Tables'!$K$12*Max_Point,0)</f>
        <v>0</v>
      </c>
      <c r="DR35" s="63">
        <f>(1+SUMPRODUCT($EG35:$EI35,'Conversion Tables'!$S$14:$U$14))</f>
        <v>1</v>
      </c>
      <c r="DS35" s="63">
        <f>(1+SUMPRODUCT($EJ35:$EL35,'Conversion Tables'!$V$14:$X$14))</f>
        <v>1</v>
      </c>
      <c r="DT35" s="64">
        <f>DQ35*DR35*DS35*'Weighting Scale'!$D$16</f>
        <v>0</v>
      </c>
      <c r="DU35" s="63">
        <f>IFERROR(VLOOKUP(AB35,'Conversion Tables'!$G$8:$N$12,5,FALSE)/'Conversion Tables'!$L$12*Max_Point,0)</f>
        <v>0</v>
      </c>
      <c r="DV35" s="63">
        <f>(1+SUMPRODUCT($EG35:$EI35,'Conversion Tables'!$S$15:$U$15))</f>
        <v>1</v>
      </c>
      <c r="DW35" s="63">
        <f>(1+SUMPRODUCT($EJ35:$EL35,'Conversion Tables'!$V$15:$X$15))</f>
        <v>1</v>
      </c>
      <c r="DX35" s="64">
        <f>DU35*DV35*DW35*'Weighting Scale'!$D$17</f>
        <v>0</v>
      </c>
      <c r="DY35" s="63">
        <f>IFERROR(VLOOKUP(AC35,'Conversion Tables'!$G$8:$N$12,6,FALSE)/'Conversion Tables'!$M$12*Max_Point,0)</f>
        <v>0</v>
      </c>
      <c r="DZ35" s="63">
        <f>(1+SUMPRODUCT($EG35:$EI35,'Conversion Tables'!$S$16:$U$16))</f>
        <v>1</v>
      </c>
      <c r="EA35" s="63">
        <f>(1+SUMPRODUCT($EJ35:$EL35,'Conversion Tables'!$V$16:$X$16))</f>
        <v>1</v>
      </c>
      <c r="EB35" s="64">
        <f>DY35*DZ35*EA35*'Weighting Scale'!$D$18</f>
        <v>0</v>
      </c>
      <c r="EC35" s="63">
        <f>IFERROR(VLOOKUP(AD35,'Conversion Tables'!$G$8:$N$12,7,FALSE)/'Conversion Tables'!$N$12*Max_Point,0)</f>
        <v>0</v>
      </c>
      <c r="ED35" s="63">
        <f>(1+SUMPRODUCT($EG35:$EI35,'Conversion Tables'!$S$17:$U$17))</f>
        <v>1</v>
      </c>
      <c r="EE35" s="63">
        <f>(1+SUMPRODUCT($EJ35:$EL35,'Conversion Tables'!$V$17:$X$17))</f>
        <v>1</v>
      </c>
      <c r="EF35" s="64">
        <f>EC35*ED35*EE35*'Weighting Scale'!$D$19</f>
        <v>0</v>
      </c>
      <c r="EG35" s="63">
        <f>IFERROR(VLOOKUP(AE35,'Conversion Tables'!$G$16:$M$20,2,FALSE)/'Conversion Tables'!$H$20*'Conversion Tables'!$H$21,0)</f>
        <v>0</v>
      </c>
      <c r="EH35" s="63">
        <f>IFERROR(VLOOKUP(AF35,'Conversion Tables'!$G$16:$M$20,3,FALSE)/'Conversion Tables'!$I$20*'Conversion Tables'!$I$21,0)</f>
        <v>0</v>
      </c>
      <c r="EI35" s="63">
        <f>IFERROR(VLOOKUP(AG35,'Conversion Tables'!$G$16:$M$20,4,FALSE)/'Conversion Tables'!J$20*'Conversion Tables'!$J$21,0)</f>
        <v>0</v>
      </c>
      <c r="EJ35" s="63">
        <f>IFERROR(VLOOKUP(AH35,'Conversion Tables'!$G$16:$M$20,5,FALSE)/'Conversion Tables'!K$20*'Conversion Tables'!$K$21,0)</f>
        <v>0</v>
      </c>
      <c r="EK35" s="63">
        <f>IFERROR(VLOOKUP(AI35,'Conversion Tables'!$G$16:$M$20,6,FALSE)/'Conversion Tables'!L$20*'Conversion Tables'!$L$21,0)</f>
        <v>0</v>
      </c>
      <c r="EL35" s="63">
        <f>IFERROR(VLOOKUP(AJ35,'Conversion Tables'!$G$16:$M$20,7,FALSE)/'Conversion Tables'!M$20*'Conversion Tables'!$M$21,0)</f>
        <v>0</v>
      </c>
      <c r="EM35" s="64">
        <f t="shared" si="19"/>
        <v>0</v>
      </c>
    </row>
    <row r="36" spans="1:143" ht="39" customHeight="1" thickBot="1" x14ac:dyDescent="0.3">
      <c r="A36" s="156">
        <v>25</v>
      </c>
      <c r="B36" s="66"/>
      <c r="C36" s="67"/>
      <c r="D36" s="67"/>
      <c r="E36" s="157"/>
      <c r="F36" s="67"/>
      <c r="G36" s="158"/>
      <c r="H36" s="99"/>
      <c r="I36" s="226"/>
      <c r="J36" s="220"/>
      <c r="K36" s="131" t="str">
        <f t="shared" si="4"/>
        <v/>
      </c>
      <c r="L36" s="119"/>
      <c r="M36" s="97"/>
      <c r="N36" s="97"/>
      <c r="O36" s="119"/>
      <c r="P36" s="97"/>
      <c r="Q36" s="97"/>
      <c r="R36" s="119"/>
      <c r="S36" s="97"/>
      <c r="T36" s="97"/>
      <c r="U36" s="119"/>
      <c r="V36" s="97"/>
      <c r="W36" s="119"/>
      <c r="X36" s="97"/>
      <c r="Y36" s="97"/>
      <c r="Z36" s="201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135">
        <f t="shared" si="5"/>
        <v>0</v>
      </c>
      <c r="AL36" s="135">
        <f t="shared" si="6"/>
        <v>0</v>
      </c>
      <c r="AM36" s="135">
        <f t="shared" si="7"/>
        <v>0</v>
      </c>
      <c r="AN36" s="135">
        <f t="shared" si="8"/>
        <v>0</v>
      </c>
      <c r="AO36" s="135">
        <f t="shared" si="9"/>
        <v>0</v>
      </c>
      <c r="AP36" s="135">
        <f t="shared" si="10"/>
        <v>0</v>
      </c>
      <c r="AQ36" s="135">
        <f t="shared" si="11"/>
        <v>0</v>
      </c>
      <c r="AR36" s="135">
        <f t="shared" si="12"/>
        <v>0</v>
      </c>
      <c r="AS36" s="135">
        <f t="shared" si="13"/>
        <v>0</v>
      </c>
      <c r="AT36" s="135">
        <f t="shared" si="14"/>
        <v>0</v>
      </c>
      <c r="AU36" s="170">
        <f t="shared" si="15"/>
        <v>0</v>
      </c>
      <c r="AV36" s="342" t="str">
        <f t="shared" si="20"/>
        <v/>
      </c>
      <c r="AW36" s="136" t="str">
        <f t="shared" si="16"/>
        <v/>
      </c>
      <c r="AX36" s="112"/>
      <c r="AY36" s="348" t="str">
        <f t="shared" si="17"/>
        <v/>
      </c>
      <c r="AZ36" s="133"/>
      <c r="BA36" s="149">
        <f t="shared" si="18"/>
        <v>0</v>
      </c>
      <c r="BB36" s="207"/>
      <c r="BC36" s="212"/>
      <c r="BD36" s="212"/>
      <c r="BE36" s="212"/>
      <c r="BF36" s="212"/>
      <c r="BG36" s="213"/>
      <c r="BH36" s="257" t="str">
        <f t="shared" si="21"/>
        <v/>
      </c>
      <c r="BI36" s="115"/>
      <c r="BJ36" s="116"/>
      <c r="BK36" s="116"/>
      <c r="BL36" s="116"/>
      <c r="BM36" s="116"/>
      <c r="BN36" s="116"/>
      <c r="BO36" s="116"/>
      <c r="BP36" s="140" t="str">
        <f>IF(AZ36&lt;=1,"",IF($BJ36="",0,VLOOKUP($BJ36,'Conversion Tables'!$B$37:$C$62,2,FALSE))+IF($BK36="",0,VLOOKUP($BK36,'Conversion Tables'!$B$37:$C$62,2,FALSE))+IF($BL36="",0,VLOOKUP($BL36,'Conversion Tables'!$B$37:$C$62,2,FALSE))+IF($BM36="",0,VLOOKUP($BM36,'Conversion Tables'!$B$37:$C$62,2,FALSE))+IF($BN36="",0,VLOOKUP($BN36,'Conversion Tables'!$B$37:$C$62,2,FALSE))+IF($BO36="",0,VLOOKUP($BO36,'Conversion Tables'!$B$37:$C$62,2,FALSE)))</f>
        <v/>
      </c>
      <c r="BQ36" s="138"/>
      <c r="BR36" s="117"/>
      <c r="CM36" s="63">
        <f>IFERROR(VLOOKUP(M36,'Conversion Tables'!$B$8:$E$32,2,FALSE),0)</f>
        <v>0</v>
      </c>
      <c r="CN36" s="63">
        <f>IFERROR(VLOOKUP(N36,'Conversion Tables'!$B$8:$E$32,2,FALSE),0)</f>
        <v>0</v>
      </c>
      <c r="CO36" s="63">
        <f>(CM36-CN36)/'Conversion Tables'!$C$32*Max_Point</f>
        <v>0</v>
      </c>
      <c r="CP36" s="63">
        <f>(1+SUMPRODUCT($EG36:$EI36,'Conversion Tables'!$S$8:$U$8))</f>
        <v>1</v>
      </c>
      <c r="CQ36" s="63">
        <f>(1+SUMPRODUCT($EJ36:$EL36,'Conversion Tables'!$V$8:$X$8))</f>
        <v>1</v>
      </c>
      <c r="CR36" s="64">
        <f>CO36*CP36*CQ36*'Weighting Scale'!$D$10</f>
        <v>0</v>
      </c>
      <c r="CS36" s="63">
        <f>IFERROR(VLOOKUP(P36,'Conversion Tables'!$B$8:$E$32,3,FALSE),0)</f>
        <v>0</v>
      </c>
      <c r="CT36" s="63">
        <f>IFERROR(VLOOKUP(Q36,'Conversion Tables'!$B$8:$E$32,3,FALSE),0)</f>
        <v>0</v>
      </c>
      <c r="CU36" s="63">
        <f>(CS36-CT36)/'Conversion Tables'!$D$32*Max_Point</f>
        <v>0</v>
      </c>
      <c r="CV36" s="63">
        <f>(1+SUMPRODUCT($EG36:$EI36,'Conversion Tables'!$S$9:$U$9))</f>
        <v>1</v>
      </c>
      <c r="CW36" s="63">
        <f>(1+SUMPRODUCT($EJ36:$EL36,'Conversion Tables'!$V$9:$X$9))</f>
        <v>1</v>
      </c>
      <c r="CX36" s="64">
        <f>CU36*CV36*CW36*'Weighting Scale'!$D$11</f>
        <v>0</v>
      </c>
      <c r="CY36" s="63">
        <f>IFERROR(VLOOKUP(S36,'Conversion Tables'!$B$8:$E$32,4,FALSE),0)</f>
        <v>0</v>
      </c>
      <c r="CZ36" s="63">
        <f>IFERROR(VLOOKUP(T36,'Conversion Tables'!$B$8:$E$32,4,FALSE),0)</f>
        <v>0</v>
      </c>
      <c r="DA36" s="63">
        <f>(CY36-CZ36)/'Conversion Tables'!$E$32*Max_Point</f>
        <v>0</v>
      </c>
      <c r="DB36" s="63">
        <f>(1+SUMPRODUCT($EG36:$EI36,'Conversion Tables'!$S$10:$U$10))</f>
        <v>1</v>
      </c>
      <c r="DC36" s="63">
        <f>(1+SUMPRODUCT($EJ36:$EL36,'Conversion Tables'!$V$10:$X$10))</f>
        <v>1</v>
      </c>
      <c r="DD36" s="64">
        <f>DA36*DB36*DC36*'Weighting Scale'!$D$12</f>
        <v>0</v>
      </c>
      <c r="DE36" s="63">
        <f>IFERROR(VLOOKUP(V36,'Conversion Tables'!$G$8:$N$12,2, FALSE)/'Conversion Tables'!$H$12*Max_Point,0)</f>
        <v>0</v>
      </c>
      <c r="DF36" s="63">
        <f>(1+SUMPRODUCT($EG36:$EI36,'Conversion Tables'!$S$11:$U$11))</f>
        <v>1</v>
      </c>
      <c r="DG36" s="63">
        <f>(1+SUMPRODUCT($EJ36:$EL36,'Conversion Tables'!$V$11:$X$11))</f>
        <v>1</v>
      </c>
      <c r="DH36" s="64">
        <f>DE36*DF36*DG36*'Weighting Scale'!$D$14</f>
        <v>0</v>
      </c>
      <c r="DI36" s="63">
        <f>IFERROR(VLOOKUP(X36,'Conversion Tables'!$G$8:$N$12,3,FALSE)/'Conversion Tables'!$I$12*Max_Point,0)</f>
        <v>0</v>
      </c>
      <c r="DJ36" s="63">
        <f>(1+SUMPRODUCT($EG36:$EI36,'Conversion Tables'!$S$12:$U$12))</f>
        <v>1</v>
      </c>
      <c r="DK36" s="63">
        <f>(1+SUMPRODUCT($EJ36:$EL36,'Conversion Tables'!$V$12:$X$12))</f>
        <v>1</v>
      </c>
      <c r="DL36" s="64">
        <f>DI36*DJ36*DK36*'Weighting Scale'!$D$15</f>
        <v>0</v>
      </c>
      <c r="DM36" s="63">
        <f>IFERROR(VLOOKUP(Y36,'Conversion Tables'!$G$8:$N$12,4,FALSE)/'Conversion Tables'!$J$12*Max_Point,0)</f>
        <v>0</v>
      </c>
      <c r="DN36" s="63">
        <f>(1+SUMPRODUCT($EG36:$EI36,'Conversion Tables'!$S$13:$U$13))</f>
        <v>1</v>
      </c>
      <c r="DO36" s="63">
        <f>(1+SUMPRODUCT($EJ36:$EL36,'Conversion Tables'!$V$13:$X$13))</f>
        <v>1</v>
      </c>
      <c r="DP36" s="64">
        <f>DM36*DN36*DO36*'Weighting Scale'!$D$13</f>
        <v>0</v>
      </c>
      <c r="DQ36" s="63">
        <f>IFERROR(VLOOKUP(AA36,'Conversion Tables'!$G$8:$N$12,4,FALSE)/'Conversion Tables'!$K$12*Max_Point,0)</f>
        <v>0</v>
      </c>
      <c r="DR36" s="63">
        <f>(1+SUMPRODUCT($EG36:$EI36,'Conversion Tables'!$S$14:$U$14))</f>
        <v>1</v>
      </c>
      <c r="DS36" s="63">
        <f>(1+SUMPRODUCT($EJ36:$EL36,'Conversion Tables'!$V$14:$X$14))</f>
        <v>1</v>
      </c>
      <c r="DT36" s="64">
        <f>DQ36*DR36*DS36*'Weighting Scale'!$D$16</f>
        <v>0</v>
      </c>
      <c r="DU36" s="63">
        <f>IFERROR(VLOOKUP(AB36,'Conversion Tables'!$G$8:$N$12,5,FALSE)/'Conversion Tables'!$L$12*Max_Point,0)</f>
        <v>0</v>
      </c>
      <c r="DV36" s="63">
        <f>(1+SUMPRODUCT($EG36:$EI36,'Conversion Tables'!$S$15:$U$15))</f>
        <v>1</v>
      </c>
      <c r="DW36" s="63">
        <f>(1+SUMPRODUCT($EJ36:$EL36,'Conversion Tables'!$V$15:$X$15))</f>
        <v>1</v>
      </c>
      <c r="DX36" s="64">
        <f>DU36*DV36*DW36*'Weighting Scale'!$D$17</f>
        <v>0</v>
      </c>
      <c r="DY36" s="63">
        <f>IFERROR(VLOOKUP(AC36,'Conversion Tables'!$G$8:$N$12,6,FALSE)/'Conversion Tables'!$M$12*Max_Point,0)</f>
        <v>0</v>
      </c>
      <c r="DZ36" s="63">
        <f>(1+SUMPRODUCT($EG36:$EI36,'Conversion Tables'!$S$16:$U$16))</f>
        <v>1</v>
      </c>
      <c r="EA36" s="63">
        <f>(1+SUMPRODUCT($EJ36:$EL36,'Conversion Tables'!$V$16:$X$16))</f>
        <v>1</v>
      </c>
      <c r="EB36" s="64">
        <f>DY36*DZ36*EA36*'Weighting Scale'!$D$18</f>
        <v>0</v>
      </c>
      <c r="EC36" s="63">
        <f>IFERROR(VLOOKUP(AD36,'Conversion Tables'!$G$8:$N$12,7,FALSE)/'Conversion Tables'!$N$12*Max_Point,0)</f>
        <v>0</v>
      </c>
      <c r="ED36" s="63">
        <f>(1+SUMPRODUCT($EG36:$EI36,'Conversion Tables'!$S$17:$U$17))</f>
        <v>1</v>
      </c>
      <c r="EE36" s="63">
        <f>(1+SUMPRODUCT($EJ36:$EL36,'Conversion Tables'!$V$17:$X$17))</f>
        <v>1</v>
      </c>
      <c r="EF36" s="64">
        <f>EC36*ED36*EE36*'Weighting Scale'!$D$19</f>
        <v>0</v>
      </c>
      <c r="EG36" s="63">
        <f>IFERROR(VLOOKUP(AE36,'Conversion Tables'!$G$16:$M$20,2,FALSE)/'Conversion Tables'!$H$20*'Conversion Tables'!$H$21,0)</f>
        <v>0</v>
      </c>
      <c r="EH36" s="63">
        <f>IFERROR(VLOOKUP(AF36,'Conversion Tables'!$G$16:$M$20,3,FALSE)/'Conversion Tables'!$I$20*'Conversion Tables'!$I$21,0)</f>
        <v>0</v>
      </c>
      <c r="EI36" s="63">
        <f>IFERROR(VLOOKUP(AG36,'Conversion Tables'!$G$16:$M$20,4,FALSE)/'Conversion Tables'!J$20*'Conversion Tables'!$J$21,0)</f>
        <v>0</v>
      </c>
      <c r="EJ36" s="63">
        <f>IFERROR(VLOOKUP(AH36,'Conversion Tables'!$G$16:$M$20,5,FALSE)/'Conversion Tables'!K$20*'Conversion Tables'!$K$21,0)</f>
        <v>0</v>
      </c>
      <c r="EK36" s="63">
        <f>IFERROR(VLOOKUP(AI36,'Conversion Tables'!$G$16:$M$20,6,FALSE)/'Conversion Tables'!L$20*'Conversion Tables'!$L$21,0)</f>
        <v>0</v>
      </c>
      <c r="EL36" s="63">
        <f>IFERROR(VLOOKUP(AJ36,'Conversion Tables'!$G$16:$M$20,7,FALSE)/'Conversion Tables'!M$20*'Conversion Tables'!$M$21,0)</f>
        <v>0</v>
      </c>
      <c r="EM36" s="64">
        <f t="shared" si="19"/>
        <v>0</v>
      </c>
    </row>
    <row r="37" spans="1:143" ht="39" customHeight="1" thickBot="1" x14ac:dyDescent="0.3">
      <c r="A37" s="156">
        <v>26</v>
      </c>
      <c r="B37" s="66"/>
      <c r="C37" s="67"/>
      <c r="D37" s="67"/>
      <c r="E37" s="157"/>
      <c r="F37" s="67"/>
      <c r="G37" s="158"/>
      <c r="H37" s="99"/>
      <c r="I37" s="224"/>
      <c r="J37" s="221"/>
      <c r="K37" s="131" t="str">
        <f t="shared" si="4"/>
        <v/>
      </c>
      <c r="L37" s="119"/>
      <c r="M37" s="97"/>
      <c r="N37" s="97"/>
      <c r="O37" s="119"/>
      <c r="P37" s="97"/>
      <c r="Q37" s="97"/>
      <c r="R37" s="119"/>
      <c r="S37" s="97"/>
      <c r="T37" s="97"/>
      <c r="U37" s="119"/>
      <c r="V37" s="97"/>
      <c r="W37" s="119"/>
      <c r="X37" s="97"/>
      <c r="Y37" s="97"/>
      <c r="Z37" s="201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135">
        <f t="shared" si="5"/>
        <v>0</v>
      </c>
      <c r="AL37" s="135">
        <f t="shared" si="6"/>
        <v>0</v>
      </c>
      <c r="AM37" s="135">
        <f t="shared" si="7"/>
        <v>0</v>
      </c>
      <c r="AN37" s="135">
        <f t="shared" si="8"/>
        <v>0</v>
      </c>
      <c r="AO37" s="135">
        <f t="shared" si="9"/>
        <v>0</v>
      </c>
      <c r="AP37" s="135">
        <f t="shared" si="10"/>
        <v>0</v>
      </c>
      <c r="AQ37" s="135">
        <f t="shared" si="11"/>
        <v>0</v>
      </c>
      <c r="AR37" s="135">
        <f t="shared" si="12"/>
        <v>0</v>
      </c>
      <c r="AS37" s="135">
        <f t="shared" si="13"/>
        <v>0</v>
      </c>
      <c r="AT37" s="135">
        <f t="shared" si="14"/>
        <v>0</v>
      </c>
      <c r="AU37" s="170">
        <f t="shared" si="15"/>
        <v>0</v>
      </c>
      <c r="AV37" s="342" t="str">
        <f t="shared" si="20"/>
        <v/>
      </c>
      <c r="AW37" s="136" t="str">
        <f t="shared" si="16"/>
        <v/>
      </c>
      <c r="AX37" s="112"/>
      <c r="AY37" s="348" t="str">
        <f t="shared" si="17"/>
        <v/>
      </c>
      <c r="AZ37" s="133"/>
      <c r="BA37" s="149">
        <f t="shared" si="18"/>
        <v>0</v>
      </c>
      <c r="BB37" s="214"/>
      <c r="BC37" s="212"/>
      <c r="BD37" s="212"/>
      <c r="BE37" s="212"/>
      <c r="BF37" s="212"/>
      <c r="BG37" s="213"/>
      <c r="BH37" s="257" t="str">
        <f t="shared" si="21"/>
        <v/>
      </c>
      <c r="BI37" s="115"/>
      <c r="BJ37" s="116"/>
      <c r="BK37" s="116"/>
      <c r="BL37" s="116"/>
      <c r="BM37" s="116"/>
      <c r="BN37" s="116"/>
      <c r="BO37" s="116"/>
      <c r="BP37" s="140" t="str">
        <f>IF(AZ37&lt;=1,"",IF($BJ37="",0,VLOOKUP($BJ37,'Conversion Tables'!$B$37:$C$62,2,FALSE))+IF($BK37="",0,VLOOKUP($BK37,'Conversion Tables'!$B$37:$C$62,2,FALSE))+IF($BL37="",0,VLOOKUP($BL37,'Conversion Tables'!$B$37:$C$62,2,FALSE))+IF($BM37="",0,VLOOKUP($BM37,'Conversion Tables'!$B$37:$C$62,2,FALSE))+IF($BN37="",0,VLOOKUP($BN37,'Conversion Tables'!$B$37:$C$62,2,FALSE))+IF($BO37="",0,VLOOKUP($BO37,'Conversion Tables'!$B$37:$C$62,2,FALSE)))</f>
        <v/>
      </c>
      <c r="BQ37" s="138"/>
      <c r="BR37" s="117"/>
      <c r="CM37" s="63">
        <f>IFERROR(VLOOKUP(M37,'Conversion Tables'!$B$8:$E$32,2,FALSE),0)</f>
        <v>0</v>
      </c>
      <c r="CN37" s="63">
        <f>IFERROR(VLOOKUP(N37,'Conversion Tables'!$B$8:$E$32,2,FALSE),0)</f>
        <v>0</v>
      </c>
      <c r="CO37" s="63">
        <f>(CM37-CN37)/'Conversion Tables'!$C$32*Max_Point</f>
        <v>0</v>
      </c>
      <c r="CP37" s="63">
        <f>(1+SUMPRODUCT($EG37:$EI37,'Conversion Tables'!$S$8:$U$8))</f>
        <v>1</v>
      </c>
      <c r="CQ37" s="63">
        <f>(1+SUMPRODUCT($EJ37:$EL37,'Conversion Tables'!$V$8:$X$8))</f>
        <v>1</v>
      </c>
      <c r="CR37" s="64">
        <f>CO37*CP37*CQ37*'Weighting Scale'!$D$10</f>
        <v>0</v>
      </c>
      <c r="CS37" s="63">
        <f>IFERROR(VLOOKUP(P37,'Conversion Tables'!$B$8:$E$32,3,FALSE),0)</f>
        <v>0</v>
      </c>
      <c r="CT37" s="63">
        <f>IFERROR(VLOOKUP(Q37,'Conversion Tables'!$B$8:$E$32,3,FALSE),0)</f>
        <v>0</v>
      </c>
      <c r="CU37" s="63">
        <f>(CS37-CT37)/'Conversion Tables'!$D$32*Max_Point</f>
        <v>0</v>
      </c>
      <c r="CV37" s="63">
        <f>(1+SUMPRODUCT($EG37:$EI37,'Conversion Tables'!$S$9:$U$9))</f>
        <v>1</v>
      </c>
      <c r="CW37" s="63">
        <f>(1+SUMPRODUCT($EJ37:$EL37,'Conversion Tables'!$V$9:$X$9))</f>
        <v>1</v>
      </c>
      <c r="CX37" s="64">
        <f>CU37*CV37*CW37*'Weighting Scale'!$D$11</f>
        <v>0</v>
      </c>
      <c r="CY37" s="63">
        <f>IFERROR(VLOOKUP(S37,'Conversion Tables'!$B$8:$E$32,4,FALSE),0)</f>
        <v>0</v>
      </c>
      <c r="CZ37" s="63">
        <f>IFERROR(VLOOKUP(T37,'Conversion Tables'!$B$8:$E$32,4,FALSE),0)</f>
        <v>0</v>
      </c>
      <c r="DA37" s="63">
        <f>(CY37-CZ37)/'Conversion Tables'!$E$32*Max_Point</f>
        <v>0</v>
      </c>
      <c r="DB37" s="63">
        <f>(1+SUMPRODUCT($EG37:$EI37,'Conversion Tables'!$S$10:$U$10))</f>
        <v>1</v>
      </c>
      <c r="DC37" s="63">
        <f>(1+SUMPRODUCT($EJ37:$EL37,'Conversion Tables'!$V$10:$X$10))</f>
        <v>1</v>
      </c>
      <c r="DD37" s="64">
        <f>DA37*DB37*DC37*'Weighting Scale'!$D$12</f>
        <v>0</v>
      </c>
      <c r="DE37" s="63">
        <f>IFERROR(VLOOKUP(V37,'Conversion Tables'!$G$8:$N$12,2, FALSE)/'Conversion Tables'!$H$12*Max_Point,0)</f>
        <v>0</v>
      </c>
      <c r="DF37" s="63">
        <f>(1+SUMPRODUCT($EG37:$EI37,'Conversion Tables'!$S$11:$U$11))</f>
        <v>1</v>
      </c>
      <c r="DG37" s="63">
        <f>(1+SUMPRODUCT($EJ37:$EL37,'Conversion Tables'!$V$11:$X$11))</f>
        <v>1</v>
      </c>
      <c r="DH37" s="64">
        <f>DE37*DF37*DG37*'Weighting Scale'!$D$14</f>
        <v>0</v>
      </c>
      <c r="DI37" s="63">
        <f>IFERROR(VLOOKUP(X37,'Conversion Tables'!$G$8:$N$12,3,FALSE)/'Conversion Tables'!$I$12*Max_Point,0)</f>
        <v>0</v>
      </c>
      <c r="DJ37" s="63">
        <f>(1+SUMPRODUCT($EG37:$EI37,'Conversion Tables'!$S$12:$U$12))</f>
        <v>1</v>
      </c>
      <c r="DK37" s="63">
        <f>(1+SUMPRODUCT($EJ37:$EL37,'Conversion Tables'!$V$12:$X$12))</f>
        <v>1</v>
      </c>
      <c r="DL37" s="64">
        <f>DI37*DJ37*DK37*'Weighting Scale'!$D$15</f>
        <v>0</v>
      </c>
      <c r="DM37" s="63">
        <f>IFERROR(VLOOKUP(Y37,'Conversion Tables'!$G$8:$N$12,4,FALSE)/'Conversion Tables'!$J$12*Max_Point,0)</f>
        <v>0</v>
      </c>
      <c r="DN37" s="63">
        <f>(1+SUMPRODUCT($EG37:$EI37,'Conversion Tables'!$S$13:$U$13))</f>
        <v>1</v>
      </c>
      <c r="DO37" s="63">
        <f>(1+SUMPRODUCT($EJ37:$EL37,'Conversion Tables'!$V$13:$X$13))</f>
        <v>1</v>
      </c>
      <c r="DP37" s="64">
        <f>DM37*DN37*DO37*'Weighting Scale'!$D$13</f>
        <v>0</v>
      </c>
      <c r="DQ37" s="63">
        <f>IFERROR(VLOOKUP(AA37,'Conversion Tables'!$G$8:$N$12,4,FALSE)/'Conversion Tables'!$K$12*Max_Point,0)</f>
        <v>0</v>
      </c>
      <c r="DR37" s="63">
        <f>(1+SUMPRODUCT($EG37:$EI37,'Conversion Tables'!$S$14:$U$14))</f>
        <v>1</v>
      </c>
      <c r="DS37" s="63">
        <f>(1+SUMPRODUCT($EJ37:$EL37,'Conversion Tables'!$V$14:$X$14))</f>
        <v>1</v>
      </c>
      <c r="DT37" s="64">
        <f>DQ37*DR37*DS37*'Weighting Scale'!$D$16</f>
        <v>0</v>
      </c>
      <c r="DU37" s="63">
        <f>IFERROR(VLOOKUP(AB37,'Conversion Tables'!$G$8:$N$12,5,FALSE)/'Conversion Tables'!$L$12*Max_Point,0)</f>
        <v>0</v>
      </c>
      <c r="DV37" s="63">
        <f>(1+SUMPRODUCT($EG37:$EI37,'Conversion Tables'!$S$15:$U$15))</f>
        <v>1</v>
      </c>
      <c r="DW37" s="63">
        <f>(1+SUMPRODUCT($EJ37:$EL37,'Conversion Tables'!$V$15:$X$15))</f>
        <v>1</v>
      </c>
      <c r="DX37" s="64">
        <f>DU37*DV37*DW37*'Weighting Scale'!$D$17</f>
        <v>0</v>
      </c>
      <c r="DY37" s="63">
        <f>IFERROR(VLOOKUP(AC37,'Conversion Tables'!$G$8:$N$12,6,FALSE)/'Conversion Tables'!$M$12*Max_Point,0)</f>
        <v>0</v>
      </c>
      <c r="DZ37" s="63">
        <f>(1+SUMPRODUCT($EG37:$EI37,'Conversion Tables'!$S$16:$U$16))</f>
        <v>1</v>
      </c>
      <c r="EA37" s="63">
        <f>(1+SUMPRODUCT($EJ37:$EL37,'Conversion Tables'!$V$16:$X$16))</f>
        <v>1</v>
      </c>
      <c r="EB37" s="64">
        <f>DY37*DZ37*EA37*'Weighting Scale'!$D$18</f>
        <v>0</v>
      </c>
      <c r="EC37" s="63">
        <f>IFERROR(VLOOKUP(AD37,'Conversion Tables'!$G$8:$N$12,7,FALSE)/'Conversion Tables'!$N$12*Max_Point,0)</f>
        <v>0</v>
      </c>
      <c r="ED37" s="63">
        <f>(1+SUMPRODUCT($EG37:$EI37,'Conversion Tables'!$S$17:$U$17))</f>
        <v>1</v>
      </c>
      <c r="EE37" s="63">
        <f>(1+SUMPRODUCT($EJ37:$EL37,'Conversion Tables'!$V$17:$X$17))</f>
        <v>1</v>
      </c>
      <c r="EF37" s="64">
        <f>EC37*ED37*EE37*'Weighting Scale'!$D$19</f>
        <v>0</v>
      </c>
      <c r="EG37" s="63">
        <f>IFERROR(VLOOKUP(AE37,'Conversion Tables'!$G$16:$M$20,2,FALSE)/'Conversion Tables'!$H$20*'Conversion Tables'!$H$21,0)</f>
        <v>0</v>
      </c>
      <c r="EH37" s="63">
        <f>IFERROR(VLOOKUP(AF37,'Conversion Tables'!$G$16:$M$20,3,FALSE)/'Conversion Tables'!$I$20*'Conversion Tables'!$I$21,0)</f>
        <v>0</v>
      </c>
      <c r="EI37" s="63">
        <f>IFERROR(VLOOKUP(AG37,'Conversion Tables'!$G$16:$M$20,4,FALSE)/'Conversion Tables'!J$20*'Conversion Tables'!$J$21,0)</f>
        <v>0</v>
      </c>
      <c r="EJ37" s="63">
        <f>IFERROR(VLOOKUP(AH37,'Conversion Tables'!$G$16:$M$20,5,FALSE)/'Conversion Tables'!K$20*'Conversion Tables'!$K$21,0)</f>
        <v>0</v>
      </c>
      <c r="EK37" s="63">
        <f>IFERROR(VLOOKUP(AI37,'Conversion Tables'!$G$16:$M$20,6,FALSE)/'Conversion Tables'!L$20*'Conversion Tables'!$L$21,0)</f>
        <v>0</v>
      </c>
      <c r="EL37" s="63">
        <f>IFERROR(VLOOKUP(AJ37,'Conversion Tables'!$G$16:$M$20,7,FALSE)/'Conversion Tables'!M$20*'Conversion Tables'!$M$21,0)</f>
        <v>0</v>
      </c>
      <c r="EM37" s="64">
        <f t="shared" si="19"/>
        <v>0</v>
      </c>
    </row>
    <row r="38" spans="1:143" ht="39" customHeight="1" thickBot="1" x14ac:dyDescent="0.3">
      <c r="A38" s="156">
        <v>27</v>
      </c>
      <c r="B38" s="66"/>
      <c r="C38" s="67"/>
      <c r="D38" s="67"/>
      <c r="E38" s="157"/>
      <c r="F38" s="67"/>
      <c r="G38" s="158"/>
      <c r="H38" s="99"/>
      <c r="I38" s="224"/>
      <c r="J38" s="221"/>
      <c r="K38" s="131" t="str">
        <f t="shared" si="4"/>
        <v/>
      </c>
      <c r="L38" s="119"/>
      <c r="M38" s="97"/>
      <c r="N38" s="97"/>
      <c r="O38" s="119"/>
      <c r="P38" s="97"/>
      <c r="Q38" s="97"/>
      <c r="R38" s="119"/>
      <c r="S38" s="97"/>
      <c r="T38" s="97"/>
      <c r="U38" s="119"/>
      <c r="V38" s="97"/>
      <c r="W38" s="119"/>
      <c r="X38" s="97"/>
      <c r="Y38" s="97"/>
      <c r="Z38" s="201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135">
        <f t="shared" si="5"/>
        <v>0</v>
      </c>
      <c r="AL38" s="135">
        <f t="shared" si="6"/>
        <v>0</v>
      </c>
      <c r="AM38" s="135">
        <f t="shared" si="7"/>
        <v>0</v>
      </c>
      <c r="AN38" s="135">
        <f t="shared" si="8"/>
        <v>0</v>
      </c>
      <c r="AO38" s="135">
        <f t="shared" si="9"/>
        <v>0</v>
      </c>
      <c r="AP38" s="135">
        <f t="shared" si="10"/>
        <v>0</v>
      </c>
      <c r="AQ38" s="135">
        <f t="shared" si="11"/>
        <v>0</v>
      </c>
      <c r="AR38" s="135">
        <f t="shared" si="12"/>
        <v>0</v>
      </c>
      <c r="AS38" s="135">
        <f t="shared" si="13"/>
        <v>0</v>
      </c>
      <c r="AT38" s="135">
        <f t="shared" si="14"/>
        <v>0</v>
      </c>
      <c r="AU38" s="170">
        <f t="shared" si="15"/>
        <v>0</v>
      </c>
      <c r="AV38" s="342" t="str">
        <f t="shared" si="20"/>
        <v/>
      </c>
      <c r="AW38" s="136" t="str">
        <f t="shared" si="16"/>
        <v/>
      </c>
      <c r="AX38" s="112"/>
      <c r="AY38" s="348" t="str">
        <f t="shared" si="17"/>
        <v/>
      </c>
      <c r="AZ38" s="133"/>
      <c r="BA38" s="149">
        <f t="shared" si="18"/>
        <v>0</v>
      </c>
      <c r="BB38" s="214"/>
      <c r="BC38" s="212"/>
      <c r="BD38" s="212"/>
      <c r="BE38" s="212"/>
      <c r="BF38" s="212"/>
      <c r="BG38" s="213"/>
      <c r="BH38" s="257" t="str">
        <f t="shared" si="21"/>
        <v/>
      </c>
      <c r="BI38" s="115"/>
      <c r="BJ38" s="116"/>
      <c r="BK38" s="116"/>
      <c r="BL38" s="116"/>
      <c r="BM38" s="116"/>
      <c r="BN38" s="116"/>
      <c r="BO38" s="116"/>
      <c r="BP38" s="140" t="str">
        <f>IF(AZ38&lt;=1,"",IF($BJ38="",0,VLOOKUP($BJ38,'Conversion Tables'!$B$37:$C$62,2,FALSE))+IF($BK38="",0,VLOOKUP($BK38,'Conversion Tables'!$B$37:$C$62,2,FALSE))+IF($BL38="",0,VLOOKUP($BL38,'Conversion Tables'!$B$37:$C$62,2,FALSE))+IF($BM38="",0,VLOOKUP($BM38,'Conversion Tables'!$B$37:$C$62,2,FALSE))+IF($BN38="",0,VLOOKUP($BN38,'Conversion Tables'!$B$37:$C$62,2,FALSE))+IF($BO38="",0,VLOOKUP($BO38,'Conversion Tables'!$B$37:$C$62,2,FALSE)))</f>
        <v/>
      </c>
      <c r="BQ38" s="138"/>
      <c r="BR38" s="117"/>
      <c r="CM38" s="63">
        <f>IFERROR(VLOOKUP(M38,'Conversion Tables'!$B$8:$E$32,2,FALSE),0)</f>
        <v>0</v>
      </c>
      <c r="CN38" s="63">
        <f>IFERROR(VLOOKUP(N38,'Conversion Tables'!$B$8:$E$32,2,FALSE),0)</f>
        <v>0</v>
      </c>
      <c r="CO38" s="63">
        <f>(CM38-CN38)/'Conversion Tables'!$C$32*Max_Point</f>
        <v>0</v>
      </c>
      <c r="CP38" s="63">
        <f>(1+SUMPRODUCT($EG38:$EI38,'Conversion Tables'!$S$8:$U$8))</f>
        <v>1</v>
      </c>
      <c r="CQ38" s="63">
        <f>(1+SUMPRODUCT($EJ38:$EL38,'Conversion Tables'!$V$8:$X$8))</f>
        <v>1</v>
      </c>
      <c r="CR38" s="64">
        <f>CO38*CP38*CQ38*'Weighting Scale'!$D$10</f>
        <v>0</v>
      </c>
      <c r="CS38" s="63">
        <f>IFERROR(VLOOKUP(P38,'Conversion Tables'!$B$8:$E$32,3,FALSE),0)</f>
        <v>0</v>
      </c>
      <c r="CT38" s="63">
        <f>IFERROR(VLOOKUP(Q38,'Conversion Tables'!$B$8:$E$32,3,FALSE),0)</f>
        <v>0</v>
      </c>
      <c r="CU38" s="63">
        <f>(CS38-CT38)/'Conversion Tables'!$D$32*Max_Point</f>
        <v>0</v>
      </c>
      <c r="CV38" s="63">
        <f>(1+SUMPRODUCT($EG38:$EI38,'Conversion Tables'!$S$9:$U$9))</f>
        <v>1</v>
      </c>
      <c r="CW38" s="63">
        <f>(1+SUMPRODUCT($EJ38:$EL38,'Conversion Tables'!$V$9:$X$9))</f>
        <v>1</v>
      </c>
      <c r="CX38" s="64">
        <f>CU38*CV38*CW38*'Weighting Scale'!$D$11</f>
        <v>0</v>
      </c>
      <c r="CY38" s="63">
        <f>IFERROR(VLOOKUP(S38,'Conversion Tables'!$B$8:$E$32,4,FALSE),0)</f>
        <v>0</v>
      </c>
      <c r="CZ38" s="63">
        <f>IFERROR(VLOOKUP(T38,'Conversion Tables'!$B$8:$E$32,4,FALSE),0)</f>
        <v>0</v>
      </c>
      <c r="DA38" s="63">
        <f>(CY38-CZ38)/'Conversion Tables'!$E$32*Max_Point</f>
        <v>0</v>
      </c>
      <c r="DB38" s="63">
        <f>(1+SUMPRODUCT($EG38:$EI38,'Conversion Tables'!$S$10:$U$10))</f>
        <v>1</v>
      </c>
      <c r="DC38" s="63">
        <f>(1+SUMPRODUCT($EJ38:$EL38,'Conversion Tables'!$V$10:$X$10))</f>
        <v>1</v>
      </c>
      <c r="DD38" s="64">
        <f>DA38*DB38*DC38*'Weighting Scale'!$D$12</f>
        <v>0</v>
      </c>
      <c r="DE38" s="63">
        <f>IFERROR(VLOOKUP(V38,'Conversion Tables'!$G$8:$N$12,2, FALSE)/'Conversion Tables'!$H$12*Max_Point,0)</f>
        <v>0</v>
      </c>
      <c r="DF38" s="63">
        <f>(1+SUMPRODUCT($EG38:$EI38,'Conversion Tables'!$S$11:$U$11))</f>
        <v>1</v>
      </c>
      <c r="DG38" s="63">
        <f>(1+SUMPRODUCT($EJ38:$EL38,'Conversion Tables'!$V$11:$X$11))</f>
        <v>1</v>
      </c>
      <c r="DH38" s="64">
        <f>DE38*DF38*DG38*'Weighting Scale'!$D$14</f>
        <v>0</v>
      </c>
      <c r="DI38" s="63">
        <f>IFERROR(VLOOKUP(X38,'Conversion Tables'!$G$8:$N$12,3,FALSE)/'Conversion Tables'!$I$12*Max_Point,0)</f>
        <v>0</v>
      </c>
      <c r="DJ38" s="63">
        <f>(1+SUMPRODUCT($EG38:$EI38,'Conversion Tables'!$S$12:$U$12))</f>
        <v>1</v>
      </c>
      <c r="DK38" s="63">
        <f>(1+SUMPRODUCT($EJ38:$EL38,'Conversion Tables'!$V$12:$X$12))</f>
        <v>1</v>
      </c>
      <c r="DL38" s="64">
        <f>DI38*DJ38*DK38*'Weighting Scale'!$D$15</f>
        <v>0</v>
      </c>
      <c r="DM38" s="63">
        <f>IFERROR(VLOOKUP(Y38,'Conversion Tables'!$G$8:$N$12,4,FALSE)/'Conversion Tables'!$J$12*Max_Point,0)</f>
        <v>0</v>
      </c>
      <c r="DN38" s="63">
        <f>(1+SUMPRODUCT($EG38:$EI38,'Conversion Tables'!$S$13:$U$13))</f>
        <v>1</v>
      </c>
      <c r="DO38" s="63">
        <f>(1+SUMPRODUCT($EJ38:$EL38,'Conversion Tables'!$V$13:$X$13))</f>
        <v>1</v>
      </c>
      <c r="DP38" s="64">
        <f>DM38*DN38*DO38*'Weighting Scale'!$D$13</f>
        <v>0</v>
      </c>
      <c r="DQ38" s="63">
        <f>IFERROR(VLOOKUP(AA38,'Conversion Tables'!$G$8:$N$12,4,FALSE)/'Conversion Tables'!$K$12*Max_Point,0)</f>
        <v>0</v>
      </c>
      <c r="DR38" s="63">
        <f>(1+SUMPRODUCT($EG38:$EI38,'Conversion Tables'!$S$14:$U$14))</f>
        <v>1</v>
      </c>
      <c r="DS38" s="63">
        <f>(1+SUMPRODUCT($EJ38:$EL38,'Conversion Tables'!$V$14:$X$14))</f>
        <v>1</v>
      </c>
      <c r="DT38" s="64">
        <f>DQ38*DR38*DS38*'Weighting Scale'!$D$16</f>
        <v>0</v>
      </c>
      <c r="DU38" s="63">
        <f>IFERROR(VLOOKUP(AB38,'Conversion Tables'!$G$8:$N$12,5,FALSE)/'Conversion Tables'!$L$12*Max_Point,0)</f>
        <v>0</v>
      </c>
      <c r="DV38" s="63">
        <f>(1+SUMPRODUCT($EG38:$EI38,'Conversion Tables'!$S$15:$U$15))</f>
        <v>1</v>
      </c>
      <c r="DW38" s="63">
        <f>(1+SUMPRODUCT($EJ38:$EL38,'Conversion Tables'!$V$15:$X$15))</f>
        <v>1</v>
      </c>
      <c r="DX38" s="64">
        <f>DU38*DV38*DW38*'Weighting Scale'!$D$17</f>
        <v>0</v>
      </c>
      <c r="DY38" s="63">
        <f>IFERROR(VLOOKUP(AC38,'Conversion Tables'!$G$8:$N$12,6,FALSE)/'Conversion Tables'!$M$12*Max_Point,0)</f>
        <v>0</v>
      </c>
      <c r="DZ38" s="63">
        <f>(1+SUMPRODUCT($EG38:$EI38,'Conversion Tables'!$S$16:$U$16))</f>
        <v>1</v>
      </c>
      <c r="EA38" s="63">
        <f>(1+SUMPRODUCT($EJ38:$EL38,'Conversion Tables'!$V$16:$X$16))</f>
        <v>1</v>
      </c>
      <c r="EB38" s="64">
        <f>DY38*DZ38*EA38*'Weighting Scale'!$D$18</f>
        <v>0</v>
      </c>
      <c r="EC38" s="63">
        <f>IFERROR(VLOOKUP(AD38,'Conversion Tables'!$G$8:$N$12,7,FALSE)/'Conversion Tables'!$N$12*Max_Point,0)</f>
        <v>0</v>
      </c>
      <c r="ED38" s="63">
        <f>(1+SUMPRODUCT($EG38:$EI38,'Conversion Tables'!$S$17:$U$17))</f>
        <v>1</v>
      </c>
      <c r="EE38" s="63">
        <f>(1+SUMPRODUCT($EJ38:$EL38,'Conversion Tables'!$V$17:$X$17))</f>
        <v>1</v>
      </c>
      <c r="EF38" s="64">
        <f>EC38*ED38*EE38*'Weighting Scale'!$D$19</f>
        <v>0</v>
      </c>
      <c r="EG38" s="63">
        <f>IFERROR(VLOOKUP(AE38,'Conversion Tables'!$G$16:$M$20,2,FALSE)/'Conversion Tables'!$H$20*'Conversion Tables'!$H$21,0)</f>
        <v>0</v>
      </c>
      <c r="EH38" s="63">
        <f>IFERROR(VLOOKUP(AF38,'Conversion Tables'!$G$16:$M$20,3,FALSE)/'Conversion Tables'!$I$20*'Conversion Tables'!$I$21,0)</f>
        <v>0</v>
      </c>
      <c r="EI38" s="63">
        <f>IFERROR(VLOOKUP(AG38,'Conversion Tables'!$G$16:$M$20,4,FALSE)/'Conversion Tables'!J$20*'Conversion Tables'!$J$21,0)</f>
        <v>0</v>
      </c>
      <c r="EJ38" s="63">
        <f>IFERROR(VLOOKUP(AH38,'Conversion Tables'!$G$16:$M$20,5,FALSE)/'Conversion Tables'!K$20*'Conversion Tables'!$K$21,0)</f>
        <v>0</v>
      </c>
      <c r="EK38" s="63">
        <f>IFERROR(VLOOKUP(AI38,'Conversion Tables'!$G$16:$M$20,6,FALSE)/'Conversion Tables'!L$20*'Conversion Tables'!$L$21,0)</f>
        <v>0</v>
      </c>
      <c r="EL38" s="63">
        <f>IFERROR(VLOOKUP(AJ38,'Conversion Tables'!$G$16:$M$20,7,FALSE)/'Conversion Tables'!M$20*'Conversion Tables'!$M$21,0)</f>
        <v>0</v>
      </c>
      <c r="EM38" s="64">
        <f t="shared" si="19"/>
        <v>0</v>
      </c>
    </row>
    <row r="39" spans="1:143" ht="39" customHeight="1" thickBot="1" x14ac:dyDescent="0.3">
      <c r="A39" s="156">
        <v>28</v>
      </c>
      <c r="B39" s="66"/>
      <c r="C39" s="67"/>
      <c r="D39" s="67"/>
      <c r="E39" s="157"/>
      <c r="F39" s="67"/>
      <c r="G39" s="158"/>
      <c r="H39" s="99"/>
      <c r="I39" s="224"/>
      <c r="J39" s="221"/>
      <c r="K39" s="131" t="str">
        <f t="shared" si="4"/>
        <v/>
      </c>
      <c r="L39" s="119"/>
      <c r="M39" s="97"/>
      <c r="N39" s="97"/>
      <c r="O39" s="119"/>
      <c r="P39" s="97"/>
      <c r="Q39" s="97"/>
      <c r="R39" s="119"/>
      <c r="S39" s="97"/>
      <c r="T39" s="97"/>
      <c r="U39" s="119"/>
      <c r="V39" s="97"/>
      <c r="W39" s="119"/>
      <c r="X39" s="97"/>
      <c r="Y39" s="97"/>
      <c r="Z39" s="201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135">
        <f t="shared" si="5"/>
        <v>0</v>
      </c>
      <c r="AL39" s="135">
        <f t="shared" si="6"/>
        <v>0</v>
      </c>
      <c r="AM39" s="135">
        <f t="shared" si="7"/>
        <v>0</v>
      </c>
      <c r="AN39" s="135">
        <f t="shared" si="8"/>
        <v>0</v>
      </c>
      <c r="AO39" s="135">
        <f t="shared" si="9"/>
        <v>0</v>
      </c>
      <c r="AP39" s="135">
        <f t="shared" si="10"/>
        <v>0</v>
      </c>
      <c r="AQ39" s="135">
        <f t="shared" si="11"/>
        <v>0</v>
      </c>
      <c r="AR39" s="135">
        <f t="shared" si="12"/>
        <v>0</v>
      </c>
      <c r="AS39" s="135">
        <f t="shared" si="13"/>
        <v>0</v>
      </c>
      <c r="AT39" s="135">
        <f t="shared" si="14"/>
        <v>0</v>
      </c>
      <c r="AU39" s="170">
        <f t="shared" si="15"/>
        <v>0</v>
      </c>
      <c r="AV39" s="342" t="str">
        <f t="shared" si="20"/>
        <v/>
      </c>
      <c r="AW39" s="136" t="str">
        <f t="shared" si="16"/>
        <v/>
      </c>
      <c r="AX39" s="112"/>
      <c r="AY39" s="348" t="str">
        <f t="shared" si="17"/>
        <v/>
      </c>
      <c r="AZ39" s="133"/>
      <c r="BA39" s="149">
        <f t="shared" si="18"/>
        <v>0</v>
      </c>
      <c r="BB39" s="214"/>
      <c r="BC39" s="212"/>
      <c r="BD39" s="212"/>
      <c r="BE39" s="212"/>
      <c r="BF39" s="212"/>
      <c r="BG39" s="213"/>
      <c r="BH39" s="257" t="str">
        <f t="shared" si="21"/>
        <v/>
      </c>
      <c r="BI39" s="115"/>
      <c r="BJ39" s="116"/>
      <c r="BK39" s="116"/>
      <c r="BL39" s="116"/>
      <c r="BM39" s="116"/>
      <c r="BN39" s="116"/>
      <c r="BO39" s="116"/>
      <c r="BP39" s="140" t="str">
        <f>IF(AZ39&lt;=1,"",IF($BJ39="",0,VLOOKUP($BJ39,'Conversion Tables'!$B$37:$C$62,2,FALSE))+IF($BK39="",0,VLOOKUP($BK39,'Conversion Tables'!$B$37:$C$62,2,FALSE))+IF($BL39="",0,VLOOKUP($BL39,'Conversion Tables'!$B$37:$C$62,2,FALSE))+IF($BM39="",0,VLOOKUP($BM39,'Conversion Tables'!$B$37:$C$62,2,FALSE))+IF($BN39="",0,VLOOKUP($BN39,'Conversion Tables'!$B$37:$C$62,2,FALSE))+IF($BO39="",0,VLOOKUP($BO39,'Conversion Tables'!$B$37:$C$62,2,FALSE)))</f>
        <v/>
      </c>
      <c r="BQ39" s="138"/>
      <c r="BR39" s="117"/>
      <c r="CM39" s="63">
        <f>IFERROR(VLOOKUP(M39,'Conversion Tables'!$B$8:$E$32,2,FALSE),0)</f>
        <v>0</v>
      </c>
      <c r="CN39" s="63">
        <f>IFERROR(VLOOKUP(N39,'Conversion Tables'!$B$8:$E$32,2,FALSE),0)</f>
        <v>0</v>
      </c>
      <c r="CO39" s="63">
        <f>(CM39-CN39)/'Conversion Tables'!$C$32*Max_Point</f>
        <v>0</v>
      </c>
      <c r="CP39" s="63">
        <f>(1+SUMPRODUCT($EG39:$EI39,'Conversion Tables'!$S$8:$U$8))</f>
        <v>1</v>
      </c>
      <c r="CQ39" s="63">
        <f>(1+SUMPRODUCT($EJ39:$EL39,'Conversion Tables'!$V$8:$X$8))</f>
        <v>1</v>
      </c>
      <c r="CR39" s="64">
        <f>CO39*CP39*CQ39*'Weighting Scale'!$D$10</f>
        <v>0</v>
      </c>
      <c r="CS39" s="63">
        <f>IFERROR(VLOOKUP(P39,'Conversion Tables'!$B$8:$E$32,3,FALSE),0)</f>
        <v>0</v>
      </c>
      <c r="CT39" s="63">
        <f>IFERROR(VLOOKUP(Q39,'Conversion Tables'!$B$8:$E$32,3,FALSE),0)</f>
        <v>0</v>
      </c>
      <c r="CU39" s="63">
        <f>(CS39-CT39)/'Conversion Tables'!$D$32*Max_Point</f>
        <v>0</v>
      </c>
      <c r="CV39" s="63">
        <f>(1+SUMPRODUCT($EG39:$EI39,'Conversion Tables'!$S$9:$U$9))</f>
        <v>1</v>
      </c>
      <c r="CW39" s="63">
        <f>(1+SUMPRODUCT($EJ39:$EL39,'Conversion Tables'!$V$9:$X$9))</f>
        <v>1</v>
      </c>
      <c r="CX39" s="64">
        <f>CU39*CV39*CW39*'Weighting Scale'!$D$11</f>
        <v>0</v>
      </c>
      <c r="CY39" s="63">
        <f>IFERROR(VLOOKUP(S39,'Conversion Tables'!$B$8:$E$32,4,FALSE),0)</f>
        <v>0</v>
      </c>
      <c r="CZ39" s="63">
        <f>IFERROR(VLOOKUP(T39,'Conversion Tables'!$B$8:$E$32,4,FALSE),0)</f>
        <v>0</v>
      </c>
      <c r="DA39" s="63">
        <f>(CY39-CZ39)/'Conversion Tables'!$E$32*Max_Point</f>
        <v>0</v>
      </c>
      <c r="DB39" s="63">
        <f>(1+SUMPRODUCT($EG39:$EI39,'Conversion Tables'!$S$10:$U$10))</f>
        <v>1</v>
      </c>
      <c r="DC39" s="63">
        <f>(1+SUMPRODUCT($EJ39:$EL39,'Conversion Tables'!$V$10:$X$10))</f>
        <v>1</v>
      </c>
      <c r="DD39" s="64">
        <f>DA39*DB39*DC39*'Weighting Scale'!$D$12</f>
        <v>0</v>
      </c>
      <c r="DE39" s="63">
        <f>IFERROR(VLOOKUP(V39,'Conversion Tables'!$G$8:$N$12,2, FALSE)/'Conversion Tables'!$H$12*Max_Point,0)</f>
        <v>0</v>
      </c>
      <c r="DF39" s="63">
        <f>(1+SUMPRODUCT($EG39:$EI39,'Conversion Tables'!$S$11:$U$11))</f>
        <v>1</v>
      </c>
      <c r="DG39" s="63">
        <f>(1+SUMPRODUCT($EJ39:$EL39,'Conversion Tables'!$V$11:$X$11))</f>
        <v>1</v>
      </c>
      <c r="DH39" s="64">
        <f>DE39*DF39*DG39*'Weighting Scale'!$D$14</f>
        <v>0</v>
      </c>
      <c r="DI39" s="63">
        <f>IFERROR(VLOOKUP(X39,'Conversion Tables'!$G$8:$N$12,3,FALSE)/'Conversion Tables'!$I$12*Max_Point,0)</f>
        <v>0</v>
      </c>
      <c r="DJ39" s="63">
        <f>(1+SUMPRODUCT($EG39:$EI39,'Conversion Tables'!$S$12:$U$12))</f>
        <v>1</v>
      </c>
      <c r="DK39" s="63">
        <f>(1+SUMPRODUCT($EJ39:$EL39,'Conversion Tables'!$V$12:$X$12))</f>
        <v>1</v>
      </c>
      <c r="DL39" s="64">
        <f>DI39*DJ39*DK39*'Weighting Scale'!$D$15</f>
        <v>0</v>
      </c>
      <c r="DM39" s="63">
        <f>IFERROR(VLOOKUP(Y39,'Conversion Tables'!$G$8:$N$12,4,FALSE)/'Conversion Tables'!$J$12*Max_Point,0)</f>
        <v>0</v>
      </c>
      <c r="DN39" s="63">
        <f>(1+SUMPRODUCT($EG39:$EI39,'Conversion Tables'!$S$13:$U$13))</f>
        <v>1</v>
      </c>
      <c r="DO39" s="63">
        <f>(1+SUMPRODUCT($EJ39:$EL39,'Conversion Tables'!$V$13:$X$13))</f>
        <v>1</v>
      </c>
      <c r="DP39" s="64">
        <f>DM39*DN39*DO39*'Weighting Scale'!$D$13</f>
        <v>0</v>
      </c>
      <c r="DQ39" s="63">
        <f>IFERROR(VLOOKUP(AA39,'Conversion Tables'!$G$8:$N$12,4,FALSE)/'Conversion Tables'!$K$12*Max_Point,0)</f>
        <v>0</v>
      </c>
      <c r="DR39" s="63">
        <f>(1+SUMPRODUCT($EG39:$EI39,'Conversion Tables'!$S$14:$U$14))</f>
        <v>1</v>
      </c>
      <c r="DS39" s="63">
        <f>(1+SUMPRODUCT($EJ39:$EL39,'Conversion Tables'!$V$14:$X$14))</f>
        <v>1</v>
      </c>
      <c r="DT39" s="64">
        <f>DQ39*DR39*DS39*'Weighting Scale'!$D$16</f>
        <v>0</v>
      </c>
      <c r="DU39" s="63">
        <f>IFERROR(VLOOKUP(AB39,'Conversion Tables'!$G$8:$N$12,5,FALSE)/'Conversion Tables'!$L$12*Max_Point,0)</f>
        <v>0</v>
      </c>
      <c r="DV39" s="63">
        <f>(1+SUMPRODUCT($EG39:$EI39,'Conversion Tables'!$S$15:$U$15))</f>
        <v>1</v>
      </c>
      <c r="DW39" s="63">
        <f>(1+SUMPRODUCT($EJ39:$EL39,'Conversion Tables'!$V$15:$X$15))</f>
        <v>1</v>
      </c>
      <c r="DX39" s="64">
        <f>DU39*DV39*DW39*'Weighting Scale'!$D$17</f>
        <v>0</v>
      </c>
      <c r="DY39" s="63">
        <f>IFERROR(VLOOKUP(AC39,'Conversion Tables'!$G$8:$N$12,6,FALSE)/'Conversion Tables'!$M$12*Max_Point,0)</f>
        <v>0</v>
      </c>
      <c r="DZ39" s="63">
        <f>(1+SUMPRODUCT($EG39:$EI39,'Conversion Tables'!$S$16:$U$16))</f>
        <v>1</v>
      </c>
      <c r="EA39" s="63">
        <f>(1+SUMPRODUCT($EJ39:$EL39,'Conversion Tables'!$V$16:$X$16))</f>
        <v>1</v>
      </c>
      <c r="EB39" s="64">
        <f>DY39*DZ39*EA39*'Weighting Scale'!$D$18</f>
        <v>0</v>
      </c>
      <c r="EC39" s="63">
        <f>IFERROR(VLOOKUP(AD39,'Conversion Tables'!$G$8:$N$12,7,FALSE)/'Conversion Tables'!$N$12*Max_Point,0)</f>
        <v>0</v>
      </c>
      <c r="ED39" s="63">
        <f>(1+SUMPRODUCT($EG39:$EI39,'Conversion Tables'!$S$17:$U$17))</f>
        <v>1</v>
      </c>
      <c r="EE39" s="63">
        <f>(1+SUMPRODUCT($EJ39:$EL39,'Conversion Tables'!$V$17:$X$17))</f>
        <v>1</v>
      </c>
      <c r="EF39" s="64">
        <f>EC39*ED39*EE39*'Weighting Scale'!$D$19</f>
        <v>0</v>
      </c>
      <c r="EG39" s="63">
        <f>IFERROR(VLOOKUP(AE39,'Conversion Tables'!$G$16:$M$20,2,FALSE)/'Conversion Tables'!$H$20*'Conversion Tables'!$H$21,0)</f>
        <v>0</v>
      </c>
      <c r="EH39" s="63">
        <f>IFERROR(VLOOKUP(AF39,'Conversion Tables'!$G$16:$M$20,3,FALSE)/'Conversion Tables'!$I$20*'Conversion Tables'!$I$21,0)</f>
        <v>0</v>
      </c>
      <c r="EI39" s="63">
        <f>IFERROR(VLOOKUP(AG39,'Conversion Tables'!$G$16:$M$20,4,FALSE)/'Conversion Tables'!J$20*'Conversion Tables'!$J$21,0)</f>
        <v>0</v>
      </c>
      <c r="EJ39" s="63">
        <f>IFERROR(VLOOKUP(AH39,'Conversion Tables'!$G$16:$M$20,5,FALSE)/'Conversion Tables'!K$20*'Conversion Tables'!$K$21,0)</f>
        <v>0</v>
      </c>
      <c r="EK39" s="63">
        <f>IFERROR(VLOOKUP(AI39,'Conversion Tables'!$G$16:$M$20,6,FALSE)/'Conversion Tables'!L$20*'Conversion Tables'!$L$21,0)</f>
        <v>0</v>
      </c>
      <c r="EL39" s="63">
        <f>IFERROR(VLOOKUP(AJ39,'Conversion Tables'!$G$16:$M$20,7,FALSE)/'Conversion Tables'!M$20*'Conversion Tables'!$M$21,0)</f>
        <v>0</v>
      </c>
      <c r="EM39" s="64">
        <f t="shared" si="19"/>
        <v>0</v>
      </c>
    </row>
    <row r="40" spans="1:143" ht="39" customHeight="1" thickBot="1" x14ac:dyDescent="0.3">
      <c r="A40" s="156">
        <v>29</v>
      </c>
      <c r="B40" s="66"/>
      <c r="C40" s="67"/>
      <c r="D40" s="67"/>
      <c r="E40" s="157"/>
      <c r="F40" s="67"/>
      <c r="G40" s="158"/>
      <c r="H40" s="99"/>
      <c r="I40" s="224"/>
      <c r="J40" s="221"/>
      <c r="K40" s="131" t="str">
        <f t="shared" si="4"/>
        <v/>
      </c>
      <c r="L40" s="119"/>
      <c r="M40" s="97"/>
      <c r="N40" s="97"/>
      <c r="O40" s="119"/>
      <c r="P40" s="97"/>
      <c r="Q40" s="97"/>
      <c r="R40" s="119"/>
      <c r="S40" s="97"/>
      <c r="T40" s="97"/>
      <c r="U40" s="119"/>
      <c r="V40" s="97"/>
      <c r="W40" s="119"/>
      <c r="X40" s="97"/>
      <c r="Y40" s="97"/>
      <c r="Z40" s="201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135">
        <f t="shared" si="5"/>
        <v>0</v>
      </c>
      <c r="AL40" s="135">
        <f t="shared" si="6"/>
        <v>0</v>
      </c>
      <c r="AM40" s="135">
        <f t="shared" si="7"/>
        <v>0</v>
      </c>
      <c r="AN40" s="135">
        <f t="shared" si="8"/>
        <v>0</v>
      </c>
      <c r="AO40" s="135">
        <f t="shared" si="9"/>
        <v>0</v>
      </c>
      <c r="AP40" s="135">
        <f t="shared" si="10"/>
        <v>0</v>
      </c>
      <c r="AQ40" s="135">
        <f t="shared" si="11"/>
        <v>0</v>
      </c>
      <c r="AR40" s="135">
        <f t="shared" si="12"/>
        <v>0</v>
      </c>
      <c r="AS40" s="135">
        <f t="shared" si="13"/>
        <v>0</v>
      </c>
      <c r="AT40" s="135">
        <f t="shared" si="14"/>
        <v>0</v>
      </c>
      <c r="AU40" s="170">
        <f t="shared" si="15"/>
        <v>0</v>
      </c>
      <c r="AV40" s="342" t="str">
        <f t="shared" si="20"/>
        <v/>
      </c>
      <c r="AW40" s="136" t="str">
        <f t="shared" si="16"/>
        <v/>
      </c>
      <c r="AX40" s="112"/>
      <c r="AY40" s="348" t="str">
        <f t="shared" si="17"/>
        <v/>
      </c>
      <c r="AZ40" s="133"/>
      <c r="BA40" s="149">
        <f t="shared" si="18"/>
        <v>0</v>
      </c>
      <c r="BB40" s="214"/>
      <c r="BC40" s="212"/>
      <c r="BD40" s="212"/>
      <c r="BE40" s="212"/>
      <c r="BF40" s="212"/>
      <c r="BG40" s="213"/>
      <c r="BH40" s="257" t="str">
        <f t="shared" si="21"/>
        <v/>
      </c>
      <c r="BI40" s="115"/>
      <c r="BJ40" s="116"/>
      <c r="BK40" s="116"/>
      <c r="BL40" s="116"/>
      <c r="BM40" s="116"/>
      <c r="BN40" s="116"/>
      <c r="BO40" s="116"/>
      <c r="BP40" s="140" t="str">
        <f>IF(AZ40&lt;=1,"",IF($BJ40="",0,VLOOKUP($BJ40,'Conversion Tables'!$B$37:$C$62,2,FALSE))+IF($BK40="",0,VLOOKUP($BK40,'Conversion Tables'!$B$37:$C$62,2,FALSE))+IF($BL40="",0,VLOOKUP($BL40,'Conversion Tables'!$B$37:$C$62,2,FALSE))+IF($BM40="",0,VLOOKUP($BM40,'Conversion Tables'!$B$37:$C$62,2,FALSE))+IF($BN40="",0,VLOOKUP($BN40,'Conversion Tables'!$B$37:$C$62,2,FALSE))+IF($BO40="",0,VLOOKUP($BO40,'Conversion Tables'!$B$37:$C$62,2,FALSE)))</f>
        <v/>
      </c>
      <c r="BQ40" s="138"/>
      <c r="BR40" s="117"/>
      <c r="CM40" s="63">
        <f>IFERROR(VLOOKUP(M40,'Conversion Tables'!$B$8:$E$32,2,FALSE),0)</f>
        <v>0</v>
      </c>
      <c r="CN40" s="63">
        <f>IFERROR(VLOOKUP(N40,'Conversion Tables'!$B$8:$E$32,2,FALSE),0)</f>
        <v>0</v>
      </c>
      <c r="CO40" s="63">
        <f>(CM40-CN40)/'Conversion Tables'!$C$32*Max_Point</f>
        <v>0</v>
      </c>
      <c r="CP40" s="63">
        <f>(1+SUMPRODUCT($EG40:$EI40,'Conversion Tables'!$S$8:$U$8))</f>
        <v>1</v>
      </c>
      <c r="CQ40" s="63">
        <f>(1+SUMPRODUCT($EJ40:$EL40,'Conversion Tables'!$V$8:$X$8))</f>
        <v>1</v>
      </c>
      <c r="CR40" s="64">
        <f>CO40*CP40*CQ40*'Weighting Scale'!$D$10</f>
        <v>0</v>
      </c>
      <c r="CS40" s="63">
        <f>IFERROR(VLOOKUP(P40,'Conversion Tables'!$B$8:$E$32,3,FALSE),0)</f>
        <v>0</v>
      </c>
      <c r="CT40" s="63">
        <f>IFERROR(VLOOKUP(Q40,'Conversion Tables'!$B$8:$E$32,3,FALSE),0)</f>
        <v>0</v>
      </c>
      <c r="CU40" s="63">
        <f>(CS40-CT40)/'Conversion Tables'!$D$32*Max_Point</f>
        <v>0</v>
      </c>
      <c r="CV40" s="63">
        <f>(1+SUMPRODUCT($EG40:$EI40,'Conversion Tables'!$S$9:$U$9))</f>
        <v>1</v>
      </c>
      <c r="CW40" s="63">
        <f>(1+SUMPRODUCT($EJ40:$EL40,'Conversion Tables'!$V$9:$X$9))</f>
        <v>1</v>
      </c>
      <c r="CX40" s="64">
        <f>CU40*CV40*CW40*'Weighting Scale'!$D$11</f>
        <v>0</v>
      </c>
      <c r="CY40" s="63">
        <f>IFERROR(VLOOKUP(S40,'Conversion Tables'!$B$8:$E$32,4,FALSE),0)</f>
        <v>0</v>
      </c>
      <c r="CZ40" s="63">
        <f>IFERROR(VLOOKUP(T40,'Conversion Tables'!$B$8:$E$32,4,FALSE),0)</f>
        <v>0</v>
      </c>
      <c r="DA40" s="63">
        <f>(CY40-CZ40)/'Conversion Tables'!$E$32*Max_Point</f>
        <v>0</v>
      </c>
      <c r="DB40" s="63">
        <f>(1+SUMPRODUCT($EG40:$EI40,'Conversion Tables'!$S$10:$U$10))</f>
        <v>1</v>
      </c>
      <c r="DC40" s="63">
        <f>(1+SUMPRODUCT($EJ40:$EL40,'Conversion Tables'!$V$10:$X$10))</f>
        <v>1</v>
      </c>
      <c r="DD40" s="64">
        <f>DA40*DB40*DC40*'Weighting Scale'!$D$12</f>
        <v>0</v>
      </c>
      <c r="DE40" s="63">
        <f>IFERROR(VLOOKUP(V40,'Conversion Tables'!$G$8:$N$12,2, FALSE)/'Conversion Tables'!$H$12*Max_Point,0)</f>
        <v>0</v>
      </c>
      <c r="DF40" s="63">
        <f>(1+SUMPRODUCT($EG40:$EI40,'Conversion Tables'!$S$11:$U$11))</f>
        <v>1</v>
      </c>
      <c r="DG40" s="63">
        <f>(1+SUMPRODUCT($EJ40:$EL40,'Conversion Tables'!$V$11:$X$11))</f>
        <v>1</v>
      </c>
      <c r="DH40" s="64">
        <f>DE40*DF40*DG40*'Weighting Scale'!$D$14</f>
        <v>0</v>
      </c>
      <c r="DI40" s="63">
        <f>IFERROR(VLOOKUP(X40,'Conversion Tables'!$G$8:$N$12,3,FALSE)/'Conversion Tables'!$I$12*Max_Point,0)</f>
        <v>0</v>
      </c>
      <c r="DJ40" s="63">
        <f>(1+SUMPRODUCT($EG40:$EI40,'Conversion Tables'!$S$12:$U$12))</f>
        <v>1</v>
      </c>
      <c r="DK40" s="63">
        <f>(1+SUMPRODUCT($EJ40:$EL40,'Conversion Tables'!$V$12:$X$12))</f>
        <v>1</v>
      </c>
      <c r="DL40" s="64">
        <f>DI40*DJ40*DK40*'Weighting Scale'!$D$15</f>
        <v>0</v>
      </c>
      <c r="DM40" s="63">
        <f>IFERROR(VLOOKUP(Y40,'Conversion Tables'!$G$8:$N$12,4,FALSE)/'Conversion Tables'!$J$12*Max_Point,0)</f>
        <v>0</v>
      </c>
      <c r="DN40" s="63">
        <f>(1+SUMPRODUCT($EG40:$EI40,'Conversion Tables'!$S$13:$U$13))</f>
        <v>1</v>
      </c>
      <c r="DO40" s="63">
        <f>(1+SUMPRODUCT($EJ40:$EL40,'Conversion Tables'!$V$13:$X$13))</f>
        <v>1</v>
      </c>
      <c r="DP40" s="64">
        <f>DM40*DN40*DO40*'Weighting Scale'!$D$13</f>
        <v>0</v>
      </c>
      <c r="DQ40" s="63">
        <f>IFERROR(VLOOKUP(AA40,'Conversion Tables'!$G$8:$N$12,4,FALSE)/'Conversion Tables'!$K$12*Max_Point,0)</f>
        <v>0</v>
      </c>
      <c r="DR40" s="63">
        <f>(1+SUMPRODUCT($EG40:$EI40,'Conversion Tables'!$S$14:$U$14))</f>
        <v>1</v>
      </c>
      <c r="DS40" s="63">
        <f>(1+SUMPRODUCT($EJ40:$EL40,'Conversion Tables'!$V$14:$X$14))</f>
        <v>1</v>
      </c>
      <c r="DT40" s="64">
        <f>DQ40*DR40*DS40*'Weighting Scale'!$D$16</f>
        <v>0</v>
      </c>
      <c r="DU40" s="63">
        <f>IFERROR(VLOOKUP(AB40,'Conversion Tables'!$G$8:$N$12,5,FALSE)/'Conversion Tables'!$L$12*Max_Point,0)</f>
        <v>0</v>
      </c>
      <c r="DV40" s="63">
        <f>(1+SUMPRODUCT($EG40:$EI40,'Conversion Tables'!$S$15:$U$15))</f>
        <v>1</v>
      </c>
      <c r="DW40" s="63">
        <f>(1+SUMPRODUCT($EJ40:$EL40,'Conversion Tables'!$V$15:$X$15))</f>
        <v>1</v>
      </c>
      <c r="DX40" s="64">
        <f>DU40*DV40*DW40*'Weighting Scale'!$D$17</f>
        <v>0</v>
      </c>
      <c r="DY40" s="63">
        <f>IFERROR(VLOOKUP(AC40,'Conversion Tables'!$G$8:$N$12,6,FALSE)/'Conversion Tables'!$M$12*Max_Point,0)</f>
        <v>0</v>
      </c>
      <c r="DZ40" s="63">
        <f>(1+SUMPRODUCT($EG40:$EI40,'Conversion Tables'!$S$16:$U$16))</f>
        <v>1</v>
      </c>
      <c r="EA40" s="63">
        <f>(1+SUMPRODUCT($EJ40:$EL40,'Conversion Tables'!$V$16:$X$16))</f>
        <v>1</v>
      </c>
      <c r="EB40" s="64">
        <f>DY40*DZ40*EA40*'Weighting Scale'!$D$18</f>
        <v>0</v>
      </c>
      <c r="EC40" s="63">
        <f>IFERROR(VLOOKUP(AD40,'Conversion Tables'!$G$8:$N$12,7,FALSE)/'Conversion Tables'!$N$12*Max_Point,0)</f>
        <v>0</v>
      </c>
      <c r="ED40" s="63">
        <f>(1+SUMPRODUCT($EG40:$EI40,'Conversion Tables'!$S$17:$U$17))</f>
        <v>1</v>
      </c>
      <c r="EE40" s="63">
        <f>(1+SUMPRODUCT($EJ40:$EL40,'Conversion Tables'!$V$17:$X$17))</f>
        <v>1</v>
      </c>
      <c r="EF40" s="64">
        <f>EC40*ED40*EE40*'Weighting Scale'!$D$19</f>
        <v>0</v>
      </c>
      <c r="EG40" s="63">
        <f>IFERROR(VLOOKUP(AE40,'Conversion Tables'!$G$16:$M$20,2,FALSE)/'Conversion Tables'!$H$20*'Conversion Tables'!$H$21,0)</f>
        <v>0</v>
      </c>
      <c r="EH40" s="63">
        <f>IFERROR(VLOOKUP(AF40,'Conversion Tables'!$G$16:$M$20,3,FALSE)/'Conversion Tables'!$I$20*'Conversion Tables'!$I$21,0)</f>
        <v>0</v>
      </c>
      <c r="EI40" s="63">
        <f>IFERROR(VLOOKUP(AG40,'Conversion Tables'!$G$16:$M$20,4,FALSE)/'Conversion Tables'!J$20*'Conversion Tables'!$J$21,0)</f>
        <v>0</v>
      </c>
      <c r="EJ40" s="63">
        <f>IFERROR(VLOOKUP(AH40,'Conversion Tables'!$G$16:$M$20,5,FALSE)/'Conversion Tables'!K$20*'Conversion Tables'!$K$21,0)</f>
        <v>0</v>
      </c>
      <c r="EK40" s="63">
        <f>IFERROR(VLOOKUP(AI40,'Conversion Tables'!$G$16:$M$20,6,FALSE)/'Conversion Tables'!L$20*'Conversion Tables'!$L$21,0)</f>
        <v>0</v>
      </c>
      <c r="EL40" s="63">
        <f>IFERROR(VLOOKUP(AJ40,'Conversion Tables'!$G$16:$M$20,7,FALSE)/'Conversion Tables'!M$20*'Conversion Tables'!$M$21,0)</f>
        <v>0</v>
      </c>
      <c r="EM40" s="64">
        <f t="shared" si="19"/>
        <v>0</v>
      </c>
    </row>
    <row r="41" spans="1:143" ht="39" customHeight="1" thickBot="1" x14ac:dyDescent="0.3">
      <c r="A41" s="156">
        <v>30</v>
      </c>
      <c r="B41" s="66"/>
      <c r="C41" s="67"/>
      <c r="D41" s="67"/>
      <c r="E41" s="157"/>
      <c r="F41" s="67"/>
      <c r="G41" s="158"/>
      <c r="H41" s="99"/>
      <c r="I41" s="224"/>
      <c r="J41" s="221"/>
      <c r="K41" s="131" t="str">
        <f t="shared" si="4"/>
        <v/>
      </c>
      <c r="L41" s="119"/>
      <c r="M41" s="97"/>
      <c r="N41" s="97"/>
      <c r="O41" s="119"/>
      <c r="P41" s="97"/>
      <c r="Q41" s="97"/>
      <c r="R41" s="119"/>
      <c r="S41" s="97"/>
      <c r="T41" s="97"/>
      <c r="U41" s="119"/>
      <c r="V41" s="97"/>
      <c r="W41" s="119"/>
      <c r="X41" s="97"/>
      <c r="Y41" s="97"/>
      <c r="Z41" s="201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135">
        <f t="shared" si="5"/>
        <v>0</v>
      </c>
      <c r="AL41" s="135">
        <f t="shared" si="6"/>
        <v>0</v>
      </c>
      <c r="AM41" s="135">
        <f t="shared" si="7"/>
        <v>0</v>
      </c>
      <c r="AN41" s="135">
        <f t="shared" si="8"/>
        <v>0</v>
      </c>
      <c r="AO41" s="135">
        <f t="shared" si="9"/>
        <v>0</v>
      </c>
      <c r="AP41" s="135">
        <f t="shared" si="10"/>
        <v>0</v>
      </c>
      <c r="AQ41" s="135">
        <f t="shared" si="11"/>
        <v>0</v>
      </c>
      <c r="AR41" s="135">
        <f t="shared" si="12"/>
        <v>0</v>
      </c>
      <c r="AS41" s="135">
        <f t="shared" si="13"/>
        <v>0</v>
      </c>
      <c r="AT41" s="135">
        <f t="shared" si="14"/>
        <v>0</v>
      </c>
      <c r="AU41" s="170">
        <f t="shared" si="15"/>
        <v>0</v>
      </c>
      <c r="AV41" s="342" t="str">
        <f t="shared" si="20"/>
        <v/>
      </c>
      <c r="AW41" s="136" t="str">
        <f t="shared" si="16"/>
        <v/>
      </c>
      <c r="AX41" s="112"/>
      <c r="AY41" s="348" t="str">
        <f t="shared" si="17"/>
        <v/>
      </c>
      <c r="AZ41" s="133"/>
      <c r="BA41" s="149">
        <f t="shared" si="18"/>
        <v>0</v>
      </c>
      <c r="BB41" s="214"/>
      <c r="BC41" s="212"/>
      <c r="BD41" s="212"/>
      <c r="BE41" s="212"/>
      <c r="BF41" s="212"/>
      <c r="BG41" s="213"/>
      <c r="BH41" s="257" t="str">
        <f t="shared" si="21"/>
        <v/>
      </c>
      <c r="BI41" s="115"/>
      <c r="BJ41" s="116"/>
      <c r="BK41" s="116"/>
      <c r="BL41" s="116"/>
      <c r="BM41" s="116"/>
      <c r="BN41" s="116"/>
      <c r="BO41" s="116"/>
      <c r="BP41" s="140" t="str">
        <f>IF(AZ41&lt;=1,"",IF($BJ41="",0,VLOOKUP($BJ41,'Conversion Tables'!$B$37:$C$62,2,FALSE))+IF($BK41="",0,VLOOKUP($BK41,'Conversion Tables'!$B$37:$C$62,2,FALSE))+IF($BL41="",0,VLOOKUP($BL41,'Conversion Tables'!$B$37:$C$62,2,FALSE))+IF($BM41="",0,VLOOKUP($BM41,'Conversion Tables'!$B$37:$C$62,2,FALSE))+IF($BN41="",0,VLOOKUP($BN41,'Conversion Tables'!$B$37:$C$62,2,FALSE))+IF($BO41="",0,VLOOKUP($BO41,'Conversion Tables'!$B$37:$C$62,2,FALSE)))</f>
        <v/>
      </c>
      <c r="BQ41" s="138"/>
      <c r="BR41" s="117"/>
      <c r="CM41" s="63">
        <f>IFERROR(VLOOKUP(M41,'Conversion Tables'!$B$8:$E$32,2,FALSE),0)</f>
        <v>0</v>
      </c>
      <c r="CN41" s="63">
        <f>IFERROR(VLOOKUP(N41,'Conversion Tables'!$B$8:$E$32,2,FALSE),0)</f>
        <v>0</v>
      </c>
      <c r="CO41" s="63">
        <f>(CM41-CN41)/'Conversion Tables'!$C$32*Max_Point</f>
        <v>0</v>
      </c>
      <c r="CP41" s="63">
        <f>(1+SUMPRODUCT($EG41:$EI41,'Conversion Tables'!$S$8:$U$8))</f>
        <v>1</v>
      </c>
      <c r="CQ41" s="63">
        <f>(1+SUMPRODUCT($EJ41:$EL41,'Conversion Tables'!$V$8:$X$8))</f>
        <v>1</v>
      </c>
      <c r="CR41" s="64">
        <f>CO41*CP41*CQ41*'Weighting Scale'!$D$10</f>
        <v>0</v>
      </c>
      <c r="CS41" s="63">
        <f>IFERROR(VLOOKUP(P41,'Conversion Tables'!$B$8:$E$32,3,FALSE),0)</f>
        <v>0</v>
      </c>
      <c r="CT41" s="63">
        <f>IFERROR(VLOOKUP(Q41,'Conversion Tables'!$B$8:$E$32,3,FALSE),0)</f>
        <v>0</v>
      </c>
      <c r="CU41" s="63">
        <f>(CS41-CT41)/'Conversion Tables'!$D$32*Max_Point</f>
        <v>0</v>
      </c>
      <c r="CV41" s="63">
        <f>(1+SUMPRODUCT($EG41:$EI41,'Conversion Tables'!$S$9:$U$9))</f>
        <v>1</v>
      </c>
      <c r="CW41" s="63">
        <f>(1+SUMPRODUCT($EJ41:$EL41,'Conversion Tables'!$V$9:$X$9))</f>
        <v>1</v>
      </c>
      <c r="CX41" s="64">
        <f>CU41*CV41*CW41*'Weighting Scale'!$D$11</f>
        <v>0</v>
      </c>
      <c r="CY41" s="63">
        <f>IFERROR(VLOOKUP(S41,'Conversion Tables'!$B$8:$E$32,4,FALSE),0)</f>
        <v>0</v>
      </c>
      <c r="CZ41" s="63">
        <f>IFERROR(VLOOKUP(T41,'Conversion Tables'!$B$8:$E$32,4,FALSE),0)</f>
        <v>0</v>
      </c>
      <c r="DA41" s="63">
        <f>(CY41-CZ41)/'Conversion Tables'!$E$32*Max_Point</f>
        <v>0</v>
      </c>
      <c r="DB41" s="63">
        <f>(1+SUMPRODUCT($EG41:$EI41,'Conversion Tables'!$S$10:$U$10))</f>
        <v>1</v>
      </c>
      <c r="DC41" s="63">
        <f>(1+SUMPRODUCT($EJ41:$EL41,'Conversion Tables'!$V$10:$X$10))</f>
        <v>1</v>
      </c>
      <c r="DD41" s="64">
        <f>DA41*DB41*DC41*'Weighting Scale'!$D$12</f>
        <v>0</v>
      </c>
      <c r="DE41" s="63">
        <f>IFERROR(VLOOKUP(V41,'Conversion Tables'!$G$8:$N$12,2, FALSE)/'Conversion Tables'!$H$12*Max_Point,0)</f>
        <v>0</v>
      </c>
      <c r="DF41" s="63">
        <f>(1+SUMPRODUCT($EG41:$EI41,'Conversion Tables'!$S$11:$U$11))</f>
        <v>1</v>
      </c>
      <c r="DG41" s="63">
        <f>(1+SUMPRODUCT($EJ41:$EL41,'Conversion Tables'!$V$11:$X$11))</f>
        <v>1</v>
      </c>
      <c r="DH41" s="64">
        <f>DE41*DF41*DG41*'Weighting Scale'!$D$14</f>
        <v>0</v>
      </c>
      <c r="DI41" s="63">
        <f>IFERROR(VLOOKUP(X41,'Conversion Tables'!$G$8:$N$12,3,FALSE)/'Conversion Tables'!$I$12*Max_Point,0)</f>
        <v>0</v>
      </c>
      <c r="DJ41" s="63">
        <f>(1+SUMPRODUCT($EG41:$EI41,'Conversion Tables'!$S$12:$U$12))</f>
        <v>1</v>
      </c>
      <c r="DK41" s="63">
        <f>(1+SUMPRODUCT($EJ41:$EL41,'Conversion Tables'!$V$12:$X$12))</f>
        <v>1</v>
      </c>
      <c r="DL41" s="64">
        <f>DI41*DJ41*DK41*'Weighting Scale'!$D$15</f>
        <v>0</v>
      </c>
      <c r="DM41" s="63">
        <f>IFERROR(VLOOKUP(Y41,'Conversion Tables'!$G$8:$N$12,4,FALSE)/'Conversion Tables'!$J$12*Max_Point,0)</f>
        <v>0</v>
      </c>
      <c r="DN41" s="63">
        <f>(1+SUMPRODUCT($EG41:$EI41,'Conversion Tables'!$S$13:$U$13))</f>
        <v>1</v>
      </c>
      <c r="DO41" s="63">
        <f>(1+SUMPRODUCT($EJ41:$EL41,'Conversion Tables'!$V$13:$X$13))</f>
        <v>1</v>
      </c>
      <c r="DP41" s="64">
        <f>DM41*DN41*DO41*'Weighting Scale'!$D$13</f>
        <v>0</v>
      </c>
      <c r="DQ41" s="63">
        <f>IFERROR(VLOOKUP(AA41,'Conversion Tables'!$G$8:$N$12,4,FALSE)/'Conversion Tables'!$K$12*Max_Point,0)</f>
        <v>0</v>
      </c>
      <c r="DR41" s="63">
        <f>(1+SUMPRODUCT($EG41:$EI41,'Conversion Tables'!$S$14:$U$14))</f>
        <v>1</v>
      </c>
      <c r="DS41" s="63">
        <f>(1+SUMPRODUCT($EJ41:$EL41,'Conversion Tables'!$V$14:$X$14))</f>
        <v>1</v>
      </c>
      <c r="DT41" s="64">
        <f>DQ41*DR41*DS41*'Weighting Scale'!$D$16</f>
        <v>0</v>
      </c>
      <c r="DU41" s="63">
        <f>IFERROR(VLOOKUP(AB41,'Conversion Tables'!$G$8:$N$12,5,FALSE)/'Conversion Tables'!$L$12*Max_Point,0)</f>
        <v>0</v>
      </c>
      <c r="DV41" s="63">
        <f>(1+SUMPRODUCT($EG41:$EI41,'Conversion Tables'!$S$15:$U$15))</f>
        <v>1</v>
      </c>
      <c r="DW41" s="63">
        <f>(1+SUMPRODUCT($EJ41:$EL41,'Conversion Tables'!$V$15:$X$15))</f>
        <v>1</v>
      </c>
      <c r="DX41" s="64">
        <f>DU41*DV41*DW41*'Weighting Scale'!$D$17</f>
        <v>0</v>
      </c>
      <c r="DY41" s="63">
        <f>IFERROR(VLOOKUP(AC41,'Conversion Tables'!$G$8:$N$12,6,FALSE)/'Conversion Tables'!$M$12*Max_Point,0)</f>
        <v>0</v>
      </c>
      <c r="DZ41" s="63">
        <f>(1+SUMPRODUCT($EG41:$EI41,'Conversion Tables'!$S$16:$U$16))</f>
        <v>1</v>
      </c>
      <c r="EA41" s="63">
        <f>(1+SUMPRODUCT($EJ41:$EL41,'Conversion Tables'!$V$16:$X$16))</f>
        <v>1</v>
      </c>
      <c r="EB41" s="64">
        <f>DY41*DZ41*EA41*'Weighting Scale'!$D$18</f>
        <v>0</v>
      </c>
      <c r="EC41" s="63">
        <f>IFERROR(VLOOKUP(AD41,'Conversion Tables'!$G$8:$N$12,7,FALSE)/'Conversion Tables'!$N$12*Max_Point,0)</f>
        <v>0</v>
      </c>
      <c r="ED41" s="63">
        <f>(1+SUMPRODUCT($EG41:$EI41,'Conversion Tables'!$S$17:$U$17))</f>
        <v>1</v>
      </c>
      <c r="EE41" s="63">
        <f>(1+SUMPRODUCT($EJ41:$EL41,'Conversion Tables'!$V$17:$X$17))</f>
        <v>1</v>
      </c>
      <c r="EF41" s="64">
        <f>EC41*ED41*EE41*'Weighting Scale'!$D$19</f>
        <v>0</v>
      </c>
      <c r="EG41" s="63">
        <f>IFERROR(VLOOKUP(AE41,'Conversion Tables'!$G$16:$M$20,2,FALSE)/'Conversion Tables'!$H$20*'Conversion Tables'!$H$21,0)</f>
        <v>0</v>
      </c>
      <c r="EH41" s="63">
        <f>IFERROR(VLOOKUP(AF41,'Conversion Tables'!$G$16:$M$20,3,FALSE)/'Conversion Tables'!$I$20*'Conversion Tables'!$I$21,0)</f>
        <v>0</v>
      </c>
      <c r="EI41" s="63">
        <f>IFERROR(VLOOKUP(AG41,'Conversion Tables'!$G$16:$M$20,4,FALSE)/'Conversion Tables'!J$20*'Conversion Tables'!$J$21,0)</f>
        <v>0</v>
      </c>
      <c r="EJ41" s="63">
        <f>IFERROR(VLOOKUP(AH41,'Conversion Tables'!$G$16:$M$20,5,FALSE)/'Conversion Tables'!K$20*'Conversion Tables'!$K$21,0)</f>
        <v>0</v>
      </c>
      <c r="EK41" s="63">
        <f>IFERROR(VLOOKUP(AI41,'Conversion Tables'!$G$16:$M$20,6,FALSE)/'Conversion Tables'!L$20*'Conversion Tables'!$L$21,0)</f>
        <v>0</v>
      </c>
      <c r="EL41" s="63">
        <f>IFERROR(VLOOKUP(AJ41,'Conversion Tables'!$G$16:$M$20,7,FALSE)/'Conversion Tables'!M$20*'Conversion Tables'!$M$21,0)</f>
        <v>0</v>
      </c>
      <c r="EM41" s="64">
        <f t="shared" si="19"/>
        <v>0</v>
      </c>
    </row>
    <row r="42" spans="1:143" ht="39" customHeight="1" thickBot="1" x14ac:dyDescent="0.3">
      <c r="A42" s="156">
        <v>31</v>
      </c>
      <c r="B42" s="66"/>
      <c r="C42" s="67"/>
      <c r="D42" s="67"/>
      <c r="E42" s="157"/>
      <c r="F42" s="67"/>
      <c r="G42" s="158"/>
      <c r="H42" s="99"/>
      <c r="I42" s="224"/>
      <c r="J42" s="221"/>
      <c r="K42" s="131" t="str">
        <f t="shared" si="4"/>
        <v/>
      </c>
      <c r="L42" s="119"/>
      <c r="M42" s="97"/>
      <c r="N42" s="97"/>
      <c r="O42" s="119"/>
      <c r="P42" s="97"/>
      <c r="Q42" s="97"/>
      <c r="R42" s="119"/>
      <c r="S42" s="97"/>
      <c r="T42" s="97"/>
      <c r="U42" s="119"/>
      <c r="V42" s="97"/>
      <c r="W42" s="119"/>
      <c r="X42" s="97"/>
      <c r="Y42" s="97"/>
      <c r="Z42" s="201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135">
        <f t="shared" si="5"/>
        <v>0</v>
      </c>
      <c r="AL42" s="135">
        <f t="shared" si="6"/>
        <v>0</v>
      </c>
      <c r="AM42" s="135">
        <f t="shared" si="7"/>
        <v>0</v>
      </c>
      <c r="AN42" s="135">
        <f t="shared" si="8"/>
        <v>0</v>
      </c>
      <c r="AO42" s="135">
        <f t="shared" si="9"/>
        <v>0</v>
      </c>
      <c r="AP42" s="135">
        <f t="shared" si="10"/>
        <v>0</v>
      </c>
      <c r="AQ42" s="135">
        <f t="shared" si="11"/>
        <v>0</v>
      </c>
      <c r="AR42" s="135">
        <f t="shared" si="12"/>
        <v>0</v>
      </c>
      <c r="AS42" s="135">
        <f t="shared" si="13"/>
        <v>0</v>
      </c>
      <c r="AT42" s="135">
        <f t="shared" si="14"/>
        <v>0</v>
      </c>
      <c r="AU42" s="170">
        <f t="shared" si="15"/>
        <v>0</v>
      </c>
      <c r="AV42" s="342" t="str">
        <f t="shared" si="20"/>
        <v/>
      </c>
      <c r="AW42" s="136" t="str">
        <f t="shared" si="16"/>
        <v/>
      </c>
      <c r="AX42" s="112"/>
      <c r="AY42" s="348" t="str">
        <f t="shared" si="17"/>
        <v/>
      </c>
      <c r="AZ42" s="133"/>
      <c r="BA42" s="149">
        <f t="shared" si="18"/>
        <v>0</v>
      </c>
      <c r="BB42" s="214"/>
      <c r="BC42" s="212"/>
      <c r="BD42" s="212"/>
      <c r="BE42" s="212"/>
      <c r="BF42" s="212"/>
      <c r="BG42" s="213"/>
      <c r="BH42" s="257" t="str">
        <f t="shared" si="21"/>
        <v/>
      </c>
      <c r="BI42" s="115"/>
      <c r="BJ42" s="116"/>
      <c r="BK42" s="116"/>
      <c r="BL42" s="116"/>
      <c r="BM42" s="116"/>
      <c r="BN42" s="116"/>
      <c r="BO42" s="116"/>
      <c r="BP42" s="140" t="str">
        <f>IF(AZ42&lt;=1,"",IF($BJ42="",0,VLOOKUP($BJ42,'Conversion Tables'!$B$37:$C$62,2,FALSE))+IF($BK42="",0,VLOOKUP($BK42,'Conversion Tables'!$B$37:$C$62,2,FALSE))+IF($BL42="",0,VLOOKUP($BL42,'Conversion Tables'!$B$37:$C$62,2,FALSE))+IF($BM42="",0,VLOOKUP($BM42,'Conversion Tables'!$B$37:$C$62,2,FALSE))+IF($BN42="",0,VLOOKUP($BN42,'Conversion Tables'!$B$37:$C$62,2,FALSE))+IF($BO42="",0,VLOOKUP($BO42,'Conversion Tables'!$B$37:$C$62,2,FALSE)))</f>
        <v/>
      </c>
      <c r="BQ42" s="138"/>
      <c r="BR42" s="117"/>
      <c r="CM42" s="63">
        <f>IFERROR(VLOOKUP(M42,'Conversion Tables'!$B$8:$E$32,2,FALSE),0)</f>
        <v>0</v>
      </c>
      <c r="CN42" s="63">
        <f>IFERROR(VLOOKUP(N42,'Conversion Tables'!$B$8:$E$32,2,FALSE),0)</f>
        <v>0</v>
      </c>
      <c r="CO42" s="63">
        <f>(CM42-CN42)/'Conversion Tables'!$C$32*Max_Point</f>
        <v>0</v>
      </c>
      <c r="CP42" s="63">
        <f>(1+SUMPRODUCT($EG42:$EI42,'Conversion Tables'!$S$8:$U$8))</f>
        <v>1</v>
      </c>
      <c r="CQ42" s="63">
        <f>(1+SUMPRODUCT($EJ42:$EL42,'Conversion Tables'!$V$8:$X$8))</f>
        <v>1</v>
      </c>
      <c r="CR42" s="64">
        <f>CO42*CP42*CQ42*'Weighting Scale'!$D$10</f>
        <v>0</v>
      </c>
      <c r="CS42" s="63">
        <f>IFERROR(VLOOKUP(P42,'Conversion Tables'!$B$8:$E$32,3,FALSE),0)</f>
        <v>0</v>
      </c>
      <c r="CT42" s="63">
        <f>IFERROR(VLOOKUP(Q42,'Conversion Tables'!$B$8:$E$32,3,FALSE),0)</f>
        <v>0</v>
      </c>
      <c r="CU42" s="63">
        <f>(CS42-CT42)/'Conversion Tables'!$D$32*Max_Point</f>
        <v>0</v>
      </c>
      <c r="CV42" s="63">
        <f>(1+SUMPRODUCT($EG42:$EI42,'Conversion Tables'!$S$9:$U$9))</f>
        <v>1</v>
      </c>
      <c r="CW42" s="63">
        <f>(1+SUMPRODUCT($EJ42:$EL42,'Conversion Tables'!$V$9:$X$9))</f>
        <v>1</v>
      </c>
      <c r="CX42" s="64">
        <f>CU42*CV42*CW42*'Weighting Scale'!$D$11</f>
        <v>0</v>
      </c>
      <c r="CY42" s="63">
        <f>IFERROR(VLOOKUP(S42,'Conversion Tables'!$B$8:$E$32,4,FALSE),0)</f>
        <v>0</v>
      </c>
      <c r="CZ42" s="63">
        <f>IFERROR(VLOOKUP(T42,'Conversion Tables'!$B$8:$E$32,4,FALSE),0)</f>
        <v>0</v>
      </c>
      <c r="DA42" s="63">
        <f>(CY42-CZ42)/'Conversion Tables'!$E$32*Max_Point</f>
        <v>0</v>
      </c>
      <c r="DB42" s="63">
        <f>(1+SUMPRODUCT($EG42:$EI42,'Conversion Tables'!$S$10:$U$10))</f>
        <v>1</v>
      </c>
      <c r="DC42" s="63">
        <f>(1+SUMPRODUCT($EJ42:$EL42,'Conversion Tables'!$V$10:$X$10))</f>
        <v>1</v>
      </c>
      <c r="DD42" s="64">
        <f>DA42*DB42*DC42*'Weighting Scale'!$D$12</f>
        <v>0</v>
      </c>
      <c r="DE42" s="63">
        <f>IFERROR(VLOOKUP(V42,'Conversion Tables'!$G$8:$N$12,2, FALSE)/'Conversion Tables'!$H$12*Max_Point,0)</f>
        <v>0</v>
      </c>
      <c r="DF42" s="63">
        <f>(1+SUMPRODUCT($EG42:$EI42,'Conversion Tables'!$S$11:$U$11))</f>
        <v>1</v>
      </c>
      <c r="DG42" s="63">
        <f>(1+SUMPRODUCT($EJ42:$EL42,'Conversion Tables'!$V$11:$X$11))</f>
        <v>1</v>
      </c>
      <c r="DH42" s="64">
        <f>DE42*DF42*DG42*'Weighting Scale'!$D$14</f>
        <v>0</v>
      </c>
      <c r="DI42" s="63">
        <f>IFERROR(VLOOKUP(X42,'Conversion Tables'!$G$8:$N$12,3,FALSE)/'Conversion Tables'!$I$12*Max_Point,0)</f>
        <v>0</v>
      </c>
      <c r="DJ42" s="63">
        <f>(1+SUMPRODUCT($EG42:$EI42,'Conversion Tables'!$S$12:$U$12))</f>
        <v>1</v>
      </c>
      <c r="DK42" s="63">
        <f>(1+SUMPRODUCT($EJ42:$EL42,'Conversion Tables'!$V$12:$X$12))</f>
        <v>1</v>
      </c>
      <c r="DL42" s="64">
        <f>DI42*DJ42*DK42*'Weighting Scale'!$D$15</f>
        <v>0</v>
      </c>
      <c r="DM42" s="63">
        <f>IFERROR(VLOOKUP(Y42,'Conversion Tables'!$G$8:$N$12,4,FALSE)/'Conversion Tables'!$J$12*Max_Point,0)</f>
        <v>0</v>
      </c>
      <c r="DN42" s="63">
        <f>(1+SUMPRODUCT($EG42:$EI42,'Conversion Tables'!$S$13:$U$13))</f>
        <v>1</v>
      </c>
      <c r="DO42" s="63">
        <f>(1+SUMPRODUCT($EJ42:$EL42,'Conversion Tables'!$V$13:$X$13))</f>
        <v>1</v>
      </c>
      <c r="DP42" s="64">
        <f>DM42*DN42*DO42*'Weighting Scale'!$D$13</f>
        <v>0</v>
      </c>
      <c r="DQ42" s="63">
        <f>IFERROR(VLOOKUP(AA42,'Conversion Tables'!$G$8:$N$12,4,FALSE)/'Conversion Tables'!$K$12*Max_Point,0)</f>
        <v>0</v>
      </c>
      <c r="DR42" s="63">
        <f>(1+SUMPRODUCT($EG42:$EI42,'Conversion Tables'!$S$14:$U$14))</f>
        <v>1</v>
      </c>
      <c r="DS42" s="63">
        <f>(1+SUMPRODUCT($EJ42:$EL42,'Conversion Tables'!$V$14:$X$14))</f>
        <v>1</v>
      </c>
      <c r="DT42" s="64">
        <f>DQ42*DR42*DS42*'Weighting Scale'!$D$16</f>
        <v>0</v>
      </c>
      <c r="DU42" s="63">
        <f>IFERROR(VLOOKUP(AB42,'Conversion Tables'!$G$8:$N$12,5,FALSE)/'Conversion Tables'!$L$12*Max_Point,0)</f>
        <v>0</v>
      </c>
      <c r="DV42" s="63">
        <f>(1+SUMPRODUCT($EG42:$EI42,'Conversion Tables'!$S$15:$U$15))</f>
        <v>1</v>
      </c>
      <c r="DW42" s="63">
        <f>(1+SUMPRODUCT($EJ42:$EL42,'Conversion Tables'!$V$15:$X$15))</f>
        <v>1</v>
      </c>
      <c r="DX42" s="64">
        <f>DU42*DV42*DW42*'Weighting Scale'!$D$17</f>
        <v>0</v>
      </c>
      <c r="DY42" s="63">
        <f>IFERROR(VLOOKUP(AC42,'Conversion Tables'!$G$8:$N$12,6,FALSE)/'Conversion Tables'!$M$12*Max_Point,0)</f>
        <v>0</v>
      </c>
      <c r="DZ42" s="63">
        <f>(1+SUMPRODUCT($EG42:$EI42,'Conversion Tables'!$S$16:$U$16))</f>
        <v>1</v>
      </c>
      <c r="EA42" s="63">
        <f>(1+SUMPRODUCT($EJ42:$EL42,'Conversion Tables'!$V$16:$X$16))</f>
        <v>1</v>
      </c>
      <c r="EB42" s="64">
        <f>DY42*DZ42*EA42*'Weighting Scale'!$D$18</f>
        <v>0</v>
      </c>
      <c r="EC42" s="63">
        <f>IFERROR(VLOOKUP(AD42,'Conversion Tables'!$G$8:$N$12,7,FALSE)/'Conversion Tables'!$N$12*Max_Point,0)</f>
        <v>0</v>
      </c>
      <c r="ED42" s="63">
        <f>(1+SUMPRODUCT($EG42:$EI42,'Conversion Tables'!$S$17:$U$17))</f>
        <v>1</v>
      </c>
      <c r="EE42" s="63">
        <f>(1+SUMPRODUCT($EJ42:$EL42,'Conversion Tables'!$V$17:$X$17))</f>
        <v>1</v>
      </c>
      <c r="EF42" s="64">
        <f>EC42*ED42*EE42*'Weighting Scale'!$D$19</f>
        <v>0</v>
      </c>
      <c r="EG42" s="63">
        <f>IFERROR(VLOOKUP(AE42,'Conversion Tables'!$G$16:$M$20,2,FALSE)/'Conversion Tables'!$H$20*'Conversion Tables'!$H$21,0)</f>
        <v>0</v>
      </c>
      <c r="EH42" s="63">
        <f>IFERROR(VLOOKUP(AF42,'Conversion Tables'!$G$16:$M$20,3,FALSE)/'Conversion Tables'!$I$20*'Conversion Tables'!$I$21,0)</f>
        <v>0</v>
      </c>
      <c r="EI42" s="63">
        <f>IFERROR(VLOOKUP(AG42,'Conversion Tables'!$G$16:$M$20,4,FALSE)/'Conversion Tables'!J$20*'Conversion Tables'!$J$21,0)</f>
        <v>0</v>
      </c>
      <c r="EJ42" s="63">
        <f>IFERROR(VLOOKUP(AH42,'Conversion Tables'!$G$16:$M$20,5,FALSE)/'Conversion Tables'!K$20*'Conversion Tables'!$K$21,0)</f>
        <v>0</v>
      </c>
      <c r="EK42" s="63">
        <f>IFERROR(VLOOKUP(AI42,'Conversion Tables'!$G$16:$M$20,6,FALSE)/'Conversion Tables'!L$20*'Conversion Tables'!$L$21,0)</f>
        <v>0</v>
      </c>
      <c r="EL42" s="63">
        <f>IFERROR(VLOOKUP(AJ42,'Conversion Tables'!$G$16:$M$20,7,FALSE)/'Conversion Tables'!M$20*'Conversion Tables'!$M$21,0)</f>
        <v>0</v>
      </c>
      <c r="EM42" s="64">
        <f t="shared" si="19"/>
        <v>0</v>
      </c>
    </row>
    <row r="43" spans="1:143" ht="39" customHeight="1" thickBot="1" x14ac:dyDescent="0.3">
      <c r="A43" s="156">
        <v>32</v>
      </c>
      <c r="B43" s="66"/>
      <c r="C43" s="67"/>
      <c r="D43" s="67"/>
      <c r="E43" s="157"/>
      <c r="F43" s="67"/>
      <c r="G43" s="158"/>
      <c r="H43" s="99"/>
      <c r="I43" s="224"/>
      <c r="J43" s="221"/>
      <c r="K43" s="131" t="str">
        <f t="shared" si="4"/>
        <v/>
      </c>
      <c r="L43" s="119"/>
      <c r="M43" s="97"/>
      <c r="N43" s="97"/>
      <c r="O43" s="119"/>
      <c r="P43" s="97"/>
      <c r="Q43" s="97"/>
      <c r="R43" s="119"/>
      <c r="S43" s="97"/>
      <c r="T43" s="97"/>
      <c r="U43" s="119"/>
      <c r="V43" s="97"/>
      <c r="W43" s="119"/>
      <c r="X43" s="97"/>
      <c r="Y43" s="97"/>
      <c r="Z43" s="201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135">
        <f t="shared" si="5"/>
        <v>0</v>
      </c>
      <c r="AL43" s="135">
        <f t="shared" si="6"/>
        <v>0</v>
      </c>
      <c r="AM43" s="135">
        <f t="shared" si="7"/>
        <v>0</v>
      </c>
      <c r="AN43" s="135">
        <f t="shared" si="8"/>
        <v>0</v>
      </c>
      <c r="AO43" s="135">
        <f t="shared" si="9"/>
        <v>0</v>
      </c>
      <c r="AP43" s="135">
        <f t="shared" si="10"/>
        <v>0</v>
      </c>
      <c r="AQ43" s="135">
        <f t="shared" si="11"/>
        <v>0</v>
      </c>
      <c r="AR43" s="135">
        <f t="shared" si="12"/>
        <v>0</v>
      </c>
      <c r="AS43" s="135">
        <f t="shared" si="13"/>
        <v>0</v>
      </c>
      <c r="AT43" s="135">
        <f t="shared" si="14"/>
        <v>0</v>
      </c>
      <c r="AU43" s="170">
        <f t="shared" si="15"/>
        <v>0</v>
      </c>
      <c r="AV43" s="342" t="str">
        <f t="shared" si="20"/>
        <v/>
      </c>
      <c r="AW43" s="136" t="str">
        <f t="shared" si="16"/>
        <v/>
      </c>
      <c r="AX43" s="112"/>
      <c r="AY43" s="348" t="str">
        <f t="shared" si="17"/>
        <v/>
      </c>
      <c r="AZ43" s="133"/>
      <c r="BA43" s="149">
        <f t="shared" si="18"/>
        <v>0</v>
      </c>
      <c r="BB43" s="214"/>
      <c r="BC43" s="212"/>
      <c r="BD43" s="212"/>
      <c r="BE43" s="212"/>
      <c r="BF43" s="212"/>
      <c r="BG43" s="213"/>
      <c r="BH43" s="257" t="str">
        <f t="shared" si="21"/>
        <v/>
      </c>
      <c r="BI43" s="115"/>
      <c r="BJ43" s="116"/>
      <c r="BK43" s="116"/>
      <c r="BL43" s="116"/>
      <c r="BM43" s="116"/>
      <c r="BN43" s="116"/>
      <c r="BO43" s="116"/>
      <c r="BP43" s="140" t="str">
        <f>IF(AZ43&lt;=1,"",IF($BJ43="",0,VLOOKUP($BJ43,'Conversion Tables'!$B$37:$C$62,2,FALSE))+IF($BK43="",0,VLOOKUP($BK43,'Conversion Tables'!$B$37:$C$62,2,FALSE))+IF($BL43="",0,VLOOKUP($BL43,'Conversion Tables'!$B$37:$C$62,2,FALSE))+IF($BM43="",0,VLOOKUP($BM43,'Conversion Tables'!$B$37:$C$62,2,FALSE))+IF($BN43="",0,VLOOKUP($BN43,'Conversion Tables'!$B$37:$C$62,2,FALSE))+IF($BO43="",0,VLOOKUP($BO43,'Conversion Tables'!$B$37:$C$62,2,FALSE)))</f>
        <v/>
      </c>
      <c r="BQ43" s="138"/>
      <c r="BR43" s="117"/>
      <c r="CM43" s="63">
        <f>IFERROR(VLOOKUP(M43,'Conversion Tables'!$B$8:$E$32,2,FALSE),0)</f>
        <v>0</v>
      </c>
      <c r="CN43" s="63">
        <f>IFERROR(VLOOKUP(N43,'Conversion Tables'!$B$8:$E$32,2,FALSE),0)</f>
        <v>0</v>
      </c>
      <c r="CO43" s="63">
        <f>(CM43-CN43)/'Conversion Tables'!$C$32*Max_Point</f>
        <v>0</v>
      </c>
      <c r="CP43" s="63">
        <f>(1+SUMPRODUCT($EG43:$EI43,'Conversion Tables'!$S$8:$U$8))</f>
        <v>1</v>
      </c>
      <c r="CQ43" s="63">
        <f>(1+SUMPRODUCT($EJ43:$EL43,'Conversion Tables'!$V$8:$X$8))</f>
        <v>1</v>
      </c>
      <c r="CR43" s="64">
        <f>CO43*CP43*CQ43*'Weighting Scale'!$D$10</f>
        <v>0</v>
      </c>
      <c r="CS43" s="63">
        <f>IFERROR(VLOOKUP(P43,'Conversion Tables'!$B$8:$E$32,3,FALSE),0)</f>
        <v>0</v>
      </c>
      <c r="CT43" s="63">
        <f>IFERROR(VLOOKUP(Q43,'Conversion Tables'!$B$8:$E$32,3,FALSE),0)</f>
        <v>0</v>
      </c>
      <c r="CU43" s="63">
        <f>(CS43-CT43)/'Conversion Tables'!$D$32*Max_Point</f>
        <v>0</v>
      </c>
      <c r="CV43" s="63">
        <f>(1+SUMPRODUCT($EG43:$EI43,'Conversion Tables'!$S$9:$U$9))</f>
        <v>1</v>
      </c>
      <c r="CW43" s="63">
        <f>(1+SUMPRODUCT($EJ43:$EL43,'Conversion Tables'!$V$9:$X$9))</f>
        <v>1</v>
      </c>
      <c r="CX43" s="64">
        <f>CU43*CV43*CW43*'Weighting Scale'!$D$11</f>
        <v>0</v>
      </c>
      <c r="CY43" s="63">
        <f>IFERROR(VLOOKUP(S43,'Conversion Tables'!$B$8:$E$32,4,FALSE),0)</f>
        <v>0</v>
      </c>
      <c r="CZ43" s="63">
        <f>IFERROR(VLOOKUP(T43,'Conversion Tables'!$B$8:$E$32,4,FALSE),0)</f>
        <v>0</v>
      </c>
      <c r="DA43" s="63">
        <f>(CY43-CZ43)/'Conversion Tables'!$E$32*Max_Point</f>
        <v>0</v>
      </c>
      <c r="DB43" s="63">
        <f>(1+SUMPRODUCT($EG43:$EI43,'Conversion Tables'!$S$10:$U$10))</f>
        <v>1</v>
      </c>
      <c r="DC43" s="63">
        <f>(1+SUMPRODUCT($EJ43:$EL43,'Conversion Tables'!$V$10:$X$10))</f>
        <v>1</v>
      </c>
      <c r="DD43" s="64">
        <f>DA43*DB43*DC43*'Weighting Scale'!$D$12</f>
        <v>0</v>
      </c>
      <c r="DE43" s="63">
        <f>IFERROR(VLOOKUP(V43,'Conversion Tables'!$G$8:$N$12,2, FALSE)/'Conversion Tables'!$H$12*Max_Point,0)</f>
        <v>0</v>
      </c>
      <c r="DF43" s="63">
        <f>(1+SUMPRODUCT($EG43:$EI43,'Conversion Tables'!$S$11:$U$11))</f>
        <v>1</v>
      </c>
      <c r="DG43" s="63">
        <f>(1+SUMPRODUCT($EJ43:$EL43,'Conversion Tables'!$V$11:$X$11))</f>
        <v>1</v>
      </c>
      <c r="DH43" s="64">
        <f>DE43*DF43*DG43*'Weighting Scale'!$D$14</f>
        <v>0</v>
      </c>
      <c r="DI43" s="63">
        <f>IFERROR(VLOOKUP(X43,'Conversion Tables'!$G$8:$N$12,3,FALSE)/'Conversion Tables'!$I$12*Max_Point,0)</f>
        <v>0</v>
      </c>
      <c r="DJ43" s="63">
        <f>(1+SUMPRODUCT($EG43:$EI43,'Conversion Tables'!$S$12:$U$12))</f>
        <v>1</v>
      </c>
      <c r="DK43" s="63">
        <f>(1+SUMPRODUCT($EJ43:$EL43,'Conversion Tables'!$V$12:$X$12))</f>
        <v>1</v>
      </c>
      <c r="DL43" s="64">
        <f>DI43*DJ43*DK43*'Weighting Scale'!$D$15</f>
        <v>0</v>
      </c>
      <c r="DM43" s="63">
        <f>IFERROR(VLOOKUP(Y43,'Conversion Tables'!$G$8:$N$12,4,FALSE)/'Conversion Tables'!$J$12*Max_Point,0)</f>
        <v>0</v>
      </c>
      <c r="DN43" s="63">
        <f>(1+SUMPRODUCT($EG43:$EI43,'Conversion Tables'!$S$13:$U$13))</f>
        <v>1</v>
      </c>
      <c r="DO43" s="63">
        <f>(1+SUMPRODUCT($EJ43:$EL43,'Conversion Tables'!$V$13:$X$13))</f>
        <v>1</v>
      </c>
      <c r="DP43" s="64">
        <f>DM43*DN43*DO43*'Weighting Scale'!$D$13</f>
        <v>0</v>
      </c>
      <c r="DQ43" s="63">
        <f>IFERROR(VLOOKUP(AA43,'Conversion Tables'!$G$8:$N$12,4,FALSE)/'Conversion Tables'!$K$12*Max_Point,0)</f>
        <v>0</v>
      </c>
      <c r="DR43" s="63">
        <f>(1+SUMPRODUCT($EG43:$EI43,'Conversion Tables'!$S$14:$U$14))</f>
        <v>1</v>
      </c>
      <c r="DS43" s="63">
        <f>(1+SUMPRODUCT($EJ43:$EL43,'Conversion Tables'!$V$14:$X$14))</f>
        <v>1</v>
      </c>
      <c r="DT43" s="64">
        <f>DQ43*DR43*DS43*'Weighting Scale'!$D$16</f>
        <v>0</v>
      </c>
      <c r="DU43" s="63">
        <f>IFERROR(VLOOKUP(AB43,'Conversion Tables'!$G$8:$N$12,5,FALSE)/'Conversion Tables'!$L$12*Max_Point,0)</f>
        <v>0</v>
      </c>
      <c r="DV43" s="63">
        <f>(1+SUMPRODUCT($EG43:$EI43,'Conversion Tables'!$S$15:$U$15))</f>
        <v>1</v>
      </c>
      <c r="DW43" s="63">
        <f>(1+SUMPRODUCT($EJ43:$EL43,'Conversion Tables'!$V$15:$X$15))</f>
        <v>1</v>
      </c>
      <c r="DX43" s="64">
        <f>DU43*DV43*DW43*'Weighting Scale'!$D$17</f>
        <v>0</v>
      </c>
      <c r="DY43" s="63">
        <f>IFERROR(VLOOKUP(AC43,'Conversion Tables'!$G$8:$N$12,6,FALSE)/'Conversion Tables'!$M$12*Max_Point,0)</f>
        <v>0</v>
      </c>
      <c r="DZ43" s="63">
        <f>(1+SUMPRODUCT($EG43:$EI43,'Conversion Tables'!$S$16:$U$16))</f>
        <v>1</v>
      </c>
      <c r="EA43" s="63">
        <f>(1+SUMPRODUCT($EJ43:$EL43,'Conversion Tables'!$V$16:$X$16))</f>
        <v>1</v>
      </c>
      <c r="EB43" s="64">
        <f>DY43*DZ43*EA43*'Weighting Scale'!$D$18</f>
        <v>0</v>
      </c>
      <c r="EC43" s="63">
        <f>IFERROR(VLOOKUP(AD43,'Conversion Tables'!$G$8:$N$12,7,FALSE)/'Conversion Tables'!$N$12*Max_Point,0)</f>
        <v>0</v>
      </c>
      <c r="ED43" s="63">
        <f>(1+SUMPRODUCT($EG43:$EI43,'Conversion Tables'!$S$17:$U$17))</f>
        <v>1</v>
      </c>
      <c r="EE43" s="63">
        <f>(1+SUMPRODUCT($EJ43:$EL43,'Conversion Tables'!$V$17:$X$17))</f>
        <v>1</v>
      </c>
      <c r="EF43" s="64">
        <f>EC43*ED43*EE43*'Weighting Scale'!$D$19</f>
        <v>0</v>
      </c>
      <c r="EG43" s="63">
        <f>IFERROR(VLOOKUP(AE43,'Conversion Tables'!$G$16:$M$20,2,FALSE)/'Conversion Tables'!$H$20*'Conversion Tables'!$H$21,0)</f>
        <v>0</v>
      </c>
      <c r="EH43" s="63">
        <f>IFERROR(VLOOKUP(AF43,'Conversion Tables'!$G$16:$M$20,3,FALSE)/'Conversion Tables'!$I$20*'Conversion Tables'!$I$21,0)</f>
        <v>0</v>
      </c>
      <c r="EI43" s="63">
        <f>IFERROR(VLOOKUP(AG43,'Conversion Tables'!$G$16:$M$20,4,FALSE)/'Conversion Tables'!J$20*'Conversion Tables'!$J$21,0)</f>
        <v>0</v>
      </c>
      <c r="EJ43" s="63">
        <f>IFERROR(VLOOKUP(AH43,'Conversion Tables'!$G$16:$M$20,5,FALSE)/'Conversion Tables'!K$20*'Conversion Tables'!$K$21,0)</f>
        <v>0</v>
      </c>
      <c r="EK43" s="63">
        <f>IFERROR(VLOOKUP(AI43,'Conversion Tables'!$G$16:$M$20,6,FALSE)/'Conversion Tables'!L$20*'Conversion Tables'!$L$21,0)</f>
        <v>0</v>
      </c>
      <c r="EL43" s="63">
        <f>IFERROR(VLOOKUP(AJ43,'Conversion Tables'!$G$16:$M$20,7,FALSE)/'Conversion Tables'!M$20*'Conversion Tables'!$M$21,0)</f>
        <v>0</v>
      </c>
      <c r="EM43" s="64">
        <f t="shared" si="19"/>
        <v>0</v>
      </c>
    </row>
    <row r="44" spans="1:143" ht="39" customHeight="1" thickBot="1" x14ac:dyDescent="0.3">
      <c r="A44" s="156">
        <v>33</v>
      </c>
      <c r="B44" s="66"/>
      <c r="C44" s="67"/>
      <c r="D44" s="67"/>
      <c r="E44" s="157"/>
      <c r="F44" s="67"/>
      <c r="G44" s="158"/>
      <c r="H44" s="99"/>
      <c r="I44" s="224"/>
      <c r="J44" s="221"/>
      <c r="K44" s="131" t="str">
        <f t="shared" ref="K44:K75" si="22">IFERROR(IF(G44="Project",I44-J44,IF(G44="Program",((I44-J44)/H44),"")),"")</f>
        <v/>
      </c>
      <c r="L44" s="119"/>
      <c r="M44" s="97"/>
      <c r="N44" s="97"/>
      <c r="O44" s="119"/>
      <c r="P44" s="97"/>
      <c r="Q44" s="97"/>
      <c r="R44" s="119"/>
      <c r="S44" s="97"/>
      <c r="T44" s="97"/>
      <c r="U44" s="119"/>
      <c r="V44" s="97"/>
      <c r="W44" s="119"/>
      <c r="X44" s="97"/>
      <c r="Y44" s="97"/>
      <c r="Z44" s="201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135">
        <f t="shared" ref="AK44:AK75" si="23">CR44</f>
        <v>0</v>
      </c>
      <c r="AL44" s="135">
        <f t="shared" ref="AL44:AL75" si="24">CX44</f>
        <v>0</v>
      </c>
      <c r="AM44" s="135">
        <f t="shared" ref="AM44:AM75" si="25">DD44</f>
        <v>0</v>
      </c>
      <c r="AN44" s="135">
        <f t="shared" ref="AN44:AN75" si="26">DH44</f>
        <v>0</v>
      </c>
      <c r="AO44" s="135">
        <f t="shared" ref="AO44:AO75" si="27">DL44</f>
        <v>0</v>
      </c>
      <c r="AP44" s="135">
        <f t="shared" ref="AP44:AP75" si="28">DP44</f>
        <v>0</v>
      </c>
      <c r="AQ44" s="135">
        <f t="shared" ref="AQ44:AQ75" si="29">DT44</f>
        <v>0</v>
      </c>
      <c r="AR44" s="135">
        <f t="shared" ref="AR44:AR75" si="30">DX44</f>
        <v>0</v>
      </c>
      <c r="AS44" s="135">
        <f t="shared" ref="AS44:AS75" si="31">EB44</f>
        <v>0</v>
      </c>
      <c r="AT44" s="135">
        <f t="shared" ref="AT44:AT75" si="32">EF44</f>
        <v>0</v>
      </c>
      <c r="AU44" s="170">
        <f t="shared" ref="AU44:AU75" si="33">SUM(AK44:AT44)</f>
        <v>0</v>
      </c>
      <c r="AV44" s="342" t="str">
        <f t="shared" si="20"/>
        <v/>
      </c>
      <c r="AW44" s="136" t="str">
        <f t="shared" ref="AW44:AW75" si="34">IFERROR(RANK(AV44,$AV$12:$AV$125,1),"")</f>
        <v/>
      </c>
      <c r="AX44" s="112"/>
      <c r="AY44" s="348" t="str">
        <f t="shared" ref="AY44:AY75" si="35">IF(AV44="","",IF(AV44&lt;=0.1,1,IF(AV44&lt;=0.3,2,IF(AV44&lt;=1,3,IF(AV44&lt;=3,4,IF(AV44&lt;=10,5,6))))))</f>
        <v/>
      </c>
      <c r="AZ44" s="133"/>
      <c r="BA44" s="149">
        <f t="shared" ref="BA44:BA75" si="36">C44</f>
        <v>0</v>
      </c>
      <c r="BB44" s="214"/>
      <c r="BC44" s="212"/>
      <c r="BD44" s="212"/>
      <c r="BE44" s="212"/>
      <c r="BF44" s="212"/>
      <c r="BG44" s="213"/>
      <c r="BH44" s="257" t="str">
        <f t="shared" si="21"/>
        <v/>
      </c>
      <c r="BI44" s="115"/>
      <c r="BJ44" s="116"/>
      <c r="BK44" s="116"/>
      <c r="BL44" s="116"/>
      <c r="BM44" s="116"/>
      <c r="BN44" s="116"/>
      <c r="BO44" s="116"/>
      <c r="BP44" s="140" t="str">
        <f>IF(AZ44&lt;=1,"",IF($BJ44="",0,VLOOKUP($BJ44,'Conversion Tables'!$B$37:$C$62,2,FALSE))+IF($BK44="",0,VLOOKUP($BK44,'Conversion Tables'!$B$37:$C$62,2,FALSE))+IF($BL44="",0,VLOOKUP($BL44,'Conversion Tables'!$B$37:$C$62,2,FALSE))+IF($BM44="",0,VLOOKUP($BM44,'Conversion Tables'!$B$37:$C$62,2,FALSE))+IF($BN44="",0,VLOOKUP($BN44,'Conversion Tables'!$B$37:$C$62,2,FALSE))+IF($BO44="",0,VLOOKUP($BO44,'Conversion Tables'!$B$37:$C$62,2,FALSE)))</f>
        <v/>
      </c>
      <c r="BQ44" s="138"/>
      <c r="BR44" s="117"/>
      <c r="CM44" s="63">
        <f>IFERROR(VLOOKUP(M44,'Conversion Tables'!$B$8:$E$32,2,FALSE),0)</f>
        <v>0</v>
      </c>
      <c r="CN44" s="63">
        <f>IFERROR(VLOOKUP(N44,'Conversion Tables'!$B$8:$E$32,2,FALSE),0)</f>
        <v>0</v>
      </c>
      <c r="CO44" s="63">
        <f>(CM44-CN44)/'Conversion Tables'!$C$32*Max_Point</f>
        <v>0</v>
      </c>
      <c r="CP44" s="63">
        <f>(1+SUMPRODUCT($EG44:$EI44,'Conversion Tables'!$S$8:$U$8))</f>
        <v>1</v>
      </c>
      <c r="CQ44" s="63">
        <f>(1+SUMPRODUCT($EJ44:$EL44,'Conversion Tables'!$V$8:$X$8))</f>
        <v>1</v>
      </c>
      <c r="CR44" s="64">
        <f>CO44*CP44*CQ44*'Weighting Scale'!$D$10</f>
        <v>0</v>
      </c>
      <c r="CS44" s="63">
        <f>IFERROR(VLOOKUP(P44,'Conversion Tables'!$B$8:$E$32,3,FALSE),0)</f>
        <v>0</v>
      </c>
      <c r="CT44" s="63">
        <f>IFERROR(VLOOKUP(Q44,'Conversion Tables'!$B$8:$E$32,3,FALSE),0)</f>
        <v>0</v>
      </c>
      <c r="CU44" s="63">
        <f>(CS44-CT44)/'Conversion Tables'!$D$32*Max_Point</f>
        <v>0</v>
      </c>
      <c r="CV44" s="63">
        <f>(1+SUMPRODUCT($EG44:$EI44,'Conversion Tables'!$S$9:$U$9))</f>
        <v>1</v>
      </c>
      <c r="CW44" s="63">
        <f>(1+SUMPRODUCT($EJ44:$EL44,'Conversion Tables'!$V$9:$X$9))</f>
        <v>1</v>
      </c>
      <c r="CX44" s="64">
        <f>CU44*CV44*CW44*'Weighting Scale'!$D$11</f>
        <v>0</v>
      </c>
      <c r="CY44" s="63">
        <f>IFERROR(VLOOKUP(S44,'Conversion Tables'!$B$8:$E$32,4,FALSE),0)</f>
        <v>0</v>
      </c>
      <c r="CZ44" s="63">
        <f>IFERROR(VLOOKUP(T44,'Conversion Tables'!$B$8:$E$32,4,FALSE),0)</f>
        <v>0</v>
      </c>
      <c r="DA44" s="63">
        <f>(CY44-CZ44)/'Conversion Tables'!$E$32*Max_Point</f>
        <v>0</v>
      </c>
      <c r="DB44" s="63">
        <f>(1+SUMPRODUCT($EG44:$EI44,'Conversion Tables'!$S$10:$U$10))</f>
        <v>1</v>
      </c>
      <c r="DC44" s="63">
        <f>(1+SUMPRODUCT($EJ44:$EL44,'Conversion Tables'!$V$10:$X$10))</f>
        <v>1</v>
      </c>
      <c r="DD44" s="64">
        <f>DA44*DB44*DC44*'Weighting Scale'!$D$12</f>
        <v>0</v>
      </c>
      <c r="DE44" s="63">
        <f>IFERROR(VLOOKUP(V44,'Conversion Tables'!$G$8:$N$12,2, FALSE)/'Conversion Tables'!$H$12*Max_Point,0)</f>
        <v>0</v>
      </c>
      <c r="DF44" s="63">
        <f>(1+SUMPRODUCT($EG44:$EI44,'Conversion Tables'!$S$11:$U$11))</f>
        <v>1</v>
      </c>
      <c r="DG44" s="63">
        <f>(1+SUMPRODUCT($EJ44:$EL44,'Conversion Tables'!$V$11:$X$11))</f>
        <v>1</v>
      </c>
      <c r="DH44" s="64">
        <f>DE44*DF44*DG44*'Weighting Scale'!$D$14</f>
        <v>0</v>
      </c>
      <c r="DI44" s="63">
        <f>IFERROR(VLOOKUP(X44,'Conversion Tables'!$G$8:$N$12,3,FALSE)/'Conversion Tables'!$I$12*Max_Point,0)</f>
        <v>0</v>
      </c>
      <c r="DJ44" s="63">
        <f>(1+SUMPRODUCT($EG44:$EI44,'Conversion Tables'!$S$12:$U$12))</f>
        <v>1</v>
      </c>
      <c r="DK44" s="63">
        <f>(1+SUMPRODUCT($EJ44:$EL44,'Conversion Tables'!$V$12:$X$12))</f>
        <v>1</v>
      </c>
      <c r="DL44" s="64">
        <f>DI44*DJ44*DK44*'Weighting Scale'!$D$15</f>
        <v>0</v>
      </c>
      <c r="DM44" s="63">
        <f>IFERROR(VLOOKUP(Y44,'Conversion Tables'!$G$8:$N$12,4,FALSE)/'Conversion Tables'!$J$12*Max_Point,0)</f>
        <v>0</v>
      </c>
      <c r="DN44" s="63">
        <f>(1+SUMPRODUCT($EG44:$EI44,'Conversion Tables'!$S$13:$U$13))</f>
        <v>1</v>
      </c>
      <c r="DO44" s="63">
        <f>(1+SUMPRODUCT($EJ44:$EL44,'Conversion Tables'!$V$13:$X$13))</f>
        <v>1</v>
      </c>
      <c r="DP44" s="64">
        <f>DM44*DN44*DO44*'Weighting Scale'!$D$13</f>
        <v>0</v>
      </c>
      <c r="DQ44" s="63">
        <f>IFERROR(VLOOKUP(AA44,'Conversion Tables'!$G$8:$N$12,4,FALSE)/'Conversion Tables'!$K$12*Max_Point,0)</f>
        <v>0</v>
      </c>
      <c r="DR44" s="63">
        <f>(1+SUMPRODUCT($EG44:$EI44,'Conversion Tables'!$S$14:$U$14))</f>
        <v>1</v>
      </c>
      <c r="DS44" s="63">
        <f>(1+SUMPRODUCT($EJ44:$EL44,'Conversion Tables'!$V$14:$X$14))</f>
        <v>1</v>
      </c>
      <c r="DT44" s="64">
        <f>DQ44*DR44*DS44*'Weighting Scale'!$D$16</f>
        <v>0</v>
      </c>
      <c r="DU44" s="63">
        <f>IFERROR(VLOOKUP(AB44,'Conversion Tables'!$G$8:$N$12,5,FALSE)/'Conversion Tables'!$L$12*Max_Point,0)</f>
        <v>0</v>
      </c>
      <c r="DV44" s="63">
        <f>(1+SUMPRODUCT($EG44:$EI44,'Conversion Tables'!$S$15:$U$15))</f>
        <v>1</v>
      </c>
      <c r="DW44" s="63">
        <f>(1+SUMPRODUCT($EJ44:$EL44,'Conversion Tables'!$V$15:$X$15))</f>
        <v>1</v>
      </c>
      <c r="DX44" s="64">
        <f>DU44*DV44*DW44*'Weighting Scale'!$D$17</f>
        <v>0</v>
      </c>
      <c r="DY44" s="63">
        <f>IFERROR(VLOOKUP(AC44,'Conversion Tables'!$G$8:$N$12,6,FALSE)/'Conversion Tables'!$M$12*Max_Point,0)</f>
        <v>0</v>
      </c>
      <c r="DZ44" s="63">
        <f>(1+SUMPRODUCT($EG44:$EI44,'Conversion Tables'!$S$16:$U$16))</f>
        <v>1</v>
      </c>
      <c r="EA44" s="63">
        <f>(1+SUMPRODUCT($EJ44:$EL44,'Conversion Tables'!$V$16:$X$16))</f>
        <v>1</v>
      </c>
      <c r="EB44" s="64">
        <f>DY44*DZ44*EA44*'Weighting Scale'!$D$18</f>
        <v>0</v>
      </c>
      <c r="EC44" s="63">
        <f>IFERROR(VLOOKUP(AD44,'Conversion Tables'!$G$8:$N$12,7,FALSE)/'Conversion Tables'!$N$12*Max_Point,0)</f>
        <v>0</v>
      </c>
      <c r="ED44" s="63">
        <f>(1+SUMPRODUCT($EG44:$EI44,'Conversion Tables'!$S$17:$U$17))</f>
        <v>1</v>
      </c>
      <c r="EE44" s="63">
        <f>(1+SUMPRODUCT($EJ44:$EL44,'Conversion Tables'!$V$17:$X$17))</f>
        <v>1</v>
      </c>
      <c r="EF44" s="64">
        <f>EC44*ED44*EE44*'Weighting Scale'!$D$19</f>
        <v>0</v>
      </c>
      <c r="EG44" s="63">
        <f>IFERROR(VLOOKUP(AE44,'Conversion Tables'!$G$16:$M$20,2,FALSE)/'Conversion Tables'!$H$20*'Conversion Tables'!$H$21,0)</f>
        <v>0</v>
      </c>
      <c r="EH44" s="63">
        <f>IFERROR(VLOOKUP(AF44,'Conversion Tables'!$G$16:$M$20,3,FALSE)/'Conversion Tables'!$I$20*'Conversion Tables'!$I$21,0)</f>
        <v>0</v>
      </c>
      <c r="EI44" s="63">
        <f>IFERROR(VLOOKUP(AG44,'Conversion Tables'!$G$16:$M$20,4,FALSE)/'Conversion Tables'!J$20*'Conversion Tables'!$J$21,0)</f>
        <v>0</v>
      </c>
      <c r="EJ44" s="63">
        <f>IFERROR(VLOOKUP(AH44,'Conversion Tables'!$G$16:$M$20,5,FALSE)/'Conversion Tables'!K$20*'Conversion Tables'!$K$21,0)</f>
        <v>0</v>
      </c>
      <c r="EK44" s="63">
        <f>IFERROR(VLOOKUP(AI44,'Conversion Tables'!$G$16:$M$20,6,FALSE)/'Conversion Tables'!L$20*'Conversion Tables'!$L$21,0)</f>
        <v>0</v>
      </c>
      <c r="EL44" s="63">
        <f>IFERROR(VLOOKUP(AJ44,'Conversion Tables'!$G$16:$M$20,7,FALSE)/'Conversion Tables'!M$20*'Conversion Tables'!$M$21,0)</f>
        <v>0</v>
      </c>
      <c r="EM44" s="64">
        <f t="shared" ref="EM44:EM75" si="37">EF44+EB44+DX44+DT44+DP44+DL44+DH44+DD44+CX44+CR44</f>
        <v>0</v>
      </c>
    </row>
    <row r="45" spans="1:143" ht="39" customHeight="1" thickBot="1" x14ac:dyDescent="0.3">
      <c r="A45" s="156">
        <v>34</v>
      </c>
      <c r="B45" s="66"/>
      <c r="C45" s="67"/>
      <c r="D45" s="67"/>
      <c r="E45" s="157"/>
      <c r="F45" s="67"/>
      <c r="G45" s="158"/>
      <c r="H45" s="99"/>
      <c r="I45" s="224"/>
      <c r="J45" s="221"/>
      <c r="K45" s="131" t="str">
        <f t="shared" si="22"/>
        <v/>
      </c>
      <c r="L45" s="119"/>
      <c r="M45" s="97"/>
      <c r="N45" s="97"/>
      <c r="O45" s="119"/>
      <c r="P45" s="97"/>
      <c r="Q45" s="97"/>
      <c r="R45" s="119"/>
      <c r="S45" s="97"/>
      <c r="T45" s="97"/>
      <c r="U45" s="119"/>
      <c r="V45" s="97"/>
      <c r="W45" s="119"/>
      <c r="X45" s="97"/>
      <c r="Y45" s="97"/>
      <c r="Z45" s="201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135">
        <f t="shared" si="23"/>
        <v>0</v>
      </c>
      <c r="AL45" s="135">
        <f t="shared" si="24"/>
        <v>0</v>
      </c>
      <c r="AM45" s="135">
        <f t="shared" si="25"/>
        <v>0</v>
      </c>
      <c r="AN45" s="135">
        <f t="shared" si="26"/>
        <v>0</v>
      </c>
      <c r="AO45" s="135">
        <f t="shared" si="27"/>
        <v>0</v>
      </c>
      <c r="AP45" s="135">
        <f t="shared" si="28"/>
        <v>0</v>
      </c>
      <c r="AQ45" s="135">
        <f t="shared" si="29"/>
        <v>0</v>
      </c>
      <c r="AR45" s="135">
        <f t="shared" si="30"/>
        <v>0</v>
      </c>
      <c r="AS45" s="135">
        <f t="shared" si="31"/>
        <v>0</v>
      </c>
      <c r="AT45" s="135">
        <f t="shared" si="32"/>
        <v>0</v>
      </c>
      <c r="AU45" s="170">
        <f t="shared" si="33"/>
        <v>0</v>
      </c>
      <c r="AV45" s="342" t="str">
        <f t="shared" si="20"/>
        <v/>
      </c>
      <c r="AW45" s="136" t="str">
        <f t="shared" si="34"/>
        <v/>
      </c>
      <c r="AX45" s="112"/>
      <c r="AY45" s="348" t="str">
        <f t="shared" si="35"/>
        <v/>
      </c>
      <c r="AZ45" s="133"/>
      <c r="BA45" s="149">
        <f t="shared" si="36"/>
        <v>0</v>
      </c>
      <c r="BB45" s="214"/>
      <c r="BC45" s="212"/>
      <c r="BD45" s="212"/>
      <c r="BE45" s="212"/>
      <c r="BF45" s="212"/>
      <c r="BG45" s="213"/>
      <c r="BH45" s="257" t="str">
        <f t="shared" si="21"/>
        <v/>
      </c>
      <c r="BI45" s="115"/>
      <c r="BJ45" s="116"/>
      <c r="BK45" s="116"/>
      <c r="BL45" s="116"/>
      <c r="BM45" s="116"/>
      <c r="BN45" s="116"/>
      <c r="BO45" s="116"/>
      <c r="BP45" s="140" t="str">
        <f>IF(AZ45&lt;=1,"",IF($BJ45="",0,VLOOKUP($BJ45,'Conversion Tables'!$B$37:$C$62,2,FALSE))+IF($BK45="",0,VLOOKUP($BK45,'Conversion Tables'!$B$37:$C$62,2,FALSE))+IF($BL45="",0,VLOOKUP($BL45,'Conversion Tables'!$B$37:$C$62,2,FALSE))+IF($BM45="",0,VLOOKUP($BM45,'Conversion Tables'!$B$37:$C$62,2,FALSE))+IF($BN45="",0,VLOOKUP($BN45,'Conversion Tables'!$B$37:$C$62,2,FALSE))+IF($BO45="",0,VLOOKUP($BO45,'Conversion Tables'!$B$37:$C$62,2,FALSE)))</f>
        <v/>
      </c>
      <c r="BQ45" s="138"/>
      <c r="BR45" s="117"/>
      <c r="CM45" s="63">
        <f>IFERROR(VLOOKUP(M45,'Conversion Tables'!$B$8:$E$32,2,FALSE),0)</f>
        <v>0</v>
      </c>
      <c r="CN45" s="63">
        <f>IFERROR(VLOOKUP(N45,'Conversion Tables'!$B$8:$E$32,2,FALSE),0)</f>
        <v>0</v>
      </c>
      <c r="CO45" s="63">
        <f>(CM45-CN45)/'Conversion Tables'!$C$32*Max_Point</f>
        <v>0</v>
      </c>
      <c r="CP45" s="63">
        <f>(1+SUMPRODUCT($EG45:$EI45,'Conversion Tables'!$S$8:$U$8))</f>
        <v>1</v>
      </c>
      <c r="CQ45" s="63">
        <f>(1+SUMPRODUCT($EJ45:$EL45,'Conversion Tables'!$V$8:$X$8))</f>
        <v>1</v>
      </c>
      <c r="CR45" s="64">
        <f>CO45*CP45*CQ45*'Weighting Scale'!$D$10</f>
        <v>0</v>
      </c>
      <c r="CS45" s="63">
        <f>IFERROR(VLOOKUP(P45,'Conversion Tables'!$B$8:$E$32,3,FALSE),0)</f>
        <v>0</v>
      </c>
      <c r="CT45" s="63">
        <f>IFERROR(VLOOKUP(Q45,'Conversion Tables'!$B$8:$E$32,3,FALSE),0)</f>
        <v>0</v>
      </c>
      <c r="CU45" s="63">
        <f>(CS45-CT45)/'Conversion Tables'!$D$32*Max_Point</f>
        <v>0</v>
      </c>
      <c r="CV45" s="63">
        <f>(1+SUMPRODUCT($EG45:$EI45,'Conversion Tables'!$S$9:$U$9))</f>
        <v>1</v>
      </c>
      <c r="CW45" s="63">
        <f>(1+SUMPRODUCT($EJ45:$EL45,'Conversion Tables'!$V$9:$X$9))</f>
        <v>1</v>
      </c>
      <c r="CX45" s="64">
        <f>CU45*CV45*CW45*'Weighting Scale'!$D$11</f>
        <v>0</v>
      </c>
      <c r="CY45" s="63">
        <f>IFERROR(VLOOKUP(S45,'Conversion Tables'!$B$8:$E$32,4,FALSE),0)</f>
        <v>0</v>
      </c>
      <c r="CZ45" s="63">
        <f>IFERROR(VLOOKUP(T45,'Conversion Tables'!$B$8:$E$32,4,FALSE),0)</f>
        <v>0</v>
      </c>
      <c r="DA45" s="63">
        <f>(CY45-CZ45)/'Conversion Tables'!$E$32*Max_Point</f>
        <v>0</v>
      </c>
      <c r="DB45" s="63">
        <f>(1+SUMPRODUCT($EG45:$EI45,'Conversion Tables'!$S$10:$U$10))</f>
        <v>1</v>
      </c>
      <c r="DC45" s="63">
        <f>(1+SUMPRODUCT($EJ45:$EL45,'Conversion Tables'!$V$10:$X$10))</f>
        <v>1</v>
      </c>
      <c r="DD45" s="64">
        <f>DA45*DB45*DC45*'Weighting Scale'!$D$12</f>
        <v>0</v>
      </c>
      <c r="DE45" s="63">
        <f>IFERROR(VLOOKUP(V45,'Conversion Tables'!$G$8:$N$12,2, FALSE)/'Conversion Tables'!$H$12*Max_Point,0)</f>
        <v>0</v>
      </c>
      <c r="DF45" s="63">
        <f>(1+SUMPRODUCT($EG45:$EI45,'Conversion Tables'!$S$11:$U$11))</f>
        <v>1</v>
      </c>
      <c r="DG45" s="63">
        <f>(1+SUMPRODUCT($EJ45:$EL45,'Conversion Tables'!$V$11:$X$11))</f>
        <v>1</v>
      </c>
      <c r="DH45" s="64">
        <f>DE45*DF45*DG45*'Weighting Scale'!$D$14</f>
        <v>0</v>
      </c>
      <c r="DI45" s="63">
        <f>IFERROR(VLOOKUP(X45,'Conversion Tables'!$G$8:$N$12,3,FALSE)/'Conversion Tables'!$I$12*Max_Point,0)</f>
        <v>0</v>
      </c>
      <c r="DJ45" s="63">
        <f>(1+SUMPRODUCT($EG45:$EI45,'Conversion Tables'!$S$12:$U$12))</f>
        <v>1</v>
      </c>
      <c r="DK45" s="63">
        <f>(1+SUMPRODUCT($EJ45:$EL45,'Conversion Tables'!$V$12:$X$12))</f>
        <v>1</v>
      </c>
      <c r="DL45" s="64">
        <f>DI45*DJ45*DK45*'Weighting Scale'!$D$15</f>
        <v>0</v>
      </c>
      <c r="DM45" s="63">
        <f>IFERROR(VLOOKUP(Y45,'Conversion Tables'!$G$8:$N$12,4,FALSE)/'Conversion Tables'!$J$12*Max_Point,0)</f>
        <v>0</v>
      </c>
      <c r="DN45" s="63">
        <f>(1+SUMPRODUCT($EG45:$EI45,'Conversion Tables'!$S$13:$U$13))</f>
        <v>1</v>
      </c>
      <c r="DO45" s="63">
        <f>(1+SUMPRODUCT($EJ45:$EL45,'Conversion Tables'!$V$13:$X$13))</f>
        <v>1</v>
      </c>
      <c r="DP45" s="64">
        <f>DM45*DN45*DO45*'Weighting Scale'!$D$13</f>
        <v>0</v>
      </c>
      <c r="DQ45" s="63">
        <f>IFERROR(VLOOKUP(AA45,'Conversion Tables'!$G$8:$N$12,4,FALSE)/'Conversion Tables'!$K$12*Max_Point,0)</f>
        <v>0</v>
      </c>
      <c r="DR45" s="63">
        <f>(1+SUMPRODUCT($EG45:$EI45,'Conversion Tables'!$S$14:$U$14))</f>
        <v>1</v>
      </c>
      <c r="DS45" s="63">
        <f>(1+SUMPRODUCT($EJ45:$EL45,'Conversion Tables'!$V$14:$X$14))</f>
        <v>1</v>
      </c>
      <c r="DT45" s="64">
        <f>DQ45*DR45*DS45*'Weighting Scale'!$D$16</f>
        <v>0</v>
      </c>
      <c r="DU45" s="63">
        <f>IFERROR(VLOOKUP(AB45,'Conversion Tables'!$G$8:$N$12,5,FALSE)/'Conversion Tables'!$L$12*Max_Point,0)</f>
        <v>0</v>
      </c>
      <c r="DV45" s="63">
        <f>(1+SUMPRODUCT($EG45:$EI45,'Conversion Tables'!$S$15:$U$15))</f>
        <v>1</v>
      </c>
      <c r="DW45" s="63">
        <f>(1+SUMPRODUCT($EJ45:$EL45,'Conversion Tables'!$V$15:$X$15))</f>
        <v>1</v>
      </c>
      <c r="DX45" s="64">
        <f>DU45*DV45*DW45*'Weighting Scale'!$D$17</f>
        <v>0</v>
      </c>
      <c r="DY45" s="63">
        <f>IFERROR(VLOOKUP(AC45,'Conversion Tables'!$G$8:$N$12,6,FALSE)/'Conversion Tables'!$M$12*Max_Point,0)</f>
        <v>0</v>
      </c>
      <c r="DZ45" s="63">
        <f>(1+SUMPRODUCT($EG45:$EI45,'Conversion Tables'!$S$16:$U$16))</f>
        <v>1</v>
      </c>
      <c r="EA45" s="63">
        <f>(1+SUMPRODUCT($EJ45:$EL45,'Conversion Tables'!$V$16:$X$16))</f>
        <v>1</v>
      </c>
      <c r="EB45" s="64">
        <f>DY45*DZ45*EA45*'Weighting Scale'!$D$18</f>
        <v>0</v>
      </c>
      <c r="EC45" s="63">
        <f>IFERROR(VLOOKUP(AD45,'Conversion Tables'!$G$8:$N$12,7,FALSE)/'Conversion Tables'!$N$12*Max_Point,0)</f>
        <v>0</v>
      </c>
      <c r="ED45" s="63">
        <f>(1+SUMPRODUCT($EG45:$EI45,'Conversion Tables'!$S$17:$U$17))</f>
        <v>1</v>
      </c>
      <c r="EE45" s="63">
        <f>(1+SUMPRODUCT($EJ45:$EL45,'Conversion Tables'!$V$17:$X$17))</f>
        <v>1</v>
      </c>
      <c r="EF45" s="64">
        <f>EC45*ED45*EE45*'Weighting Scale'!$D$19</f>
        <v>0</v>
      </c>
      <c r="EG45" s="63">
        <f>IFERROR(VLOOKUP(AE45,'Conversion Tables'!$G$16:$M$20,2,FALSE)/'Conversion Tables'!$H$20*'Conversion Tables'!$H$21,0)</f>
        <v>0</v>
      </c>
      <c r="EH45" s="63">
        <f>IFERROR(VLOOKUP(AF45,'Conversion Tables'!$G$16:$M$20,3,FALSE)/'Conversion Tables'!$I$20*'Conversion Tables'!$I$21,0)</f>
        <v>0</v>
      </c>
      <c r="EI45" s="63">
        <f>IFERROR(VLOOKUP(AG45,'Conversion Tables'!$G$16:$M$20,4,FALSE)/'Conversion Tables'!J$20*'Conversion Tables'!$J$21,0)</f>
        <v>0</v>
      </c>
      <c r="EJ45" s="63">
        <f>IFERROR(VLOOKUP(AH45,'Conversion Tables'!$G$16:$M$20,5,FALSE)/'Conversion Tables'!K$20*'Conversion Tables'!$K$21,0)</f>
        <v>0</v>
      </c>
      <c r="EK45" s="63">
        <f>IFERROR(VLOOKUP(AI45,'Conversion Tables'!$G$16:$M$20,6,FALSE)/'Conversion Tables'!L$20*'Conversion Tables'!$L$21,0)</f>
        <v>0</v>
      </c>
      <c r="EL45" s="63">
        <f>IFERROR(VLOOKUP(AJ45,'Conversion Tables'!$G$16:$M$20,7,FALSE)/'Conversion Tables'!M$20*'Conversion Tables'!$M$21,0)</f>
        <v>0</v>
      </c>
      <c r="EM45" s="64">
        <f t="shared" si="37"/>
        <v>0</v>
      </c>
    </row>
    <row r="46" spans="1:143" ht="39" customHeight="1" thickBot="1" x14ac:dyDescent="0.3">
      <c r="A46" s="156">
        <v>35</v>
      </c>
      <c r="B46" s="66"/>
      <c r="C46" s="67"/>
      <c r="D46" s="67"/>
      <c r="E46" s="157"/>
      <c r="F46" s="67"/>
      <c r="G46" s="158"/>
      <c r="H46" s="99"/>
      <c r="I46" s="224"/>
      <c r="J46" s="221"/>
      <c r="K46" s="131" t="str">
        <f t="shared" si="22"/>
        <v/>
      </c>
      <c r="L46" s="119"/>
      <c r="M46" s="97"/>
      <c r="N46" s="97"/>
      <c r="O46" s="119"/>
      <c r="P46" s="97"/>
      <c r="Q46" s="97"/>
      <c r="R46" s="119"/>
      <c r="S46" s="97"/>
      <c r="T46" s="97"/>
      <c r="U46" s="119"/>
      <c r="V46" s="97"/>
      <c r="W46" s="119"/>
      <c r="X46" s="97"/>
      <c r="Y46" s="97"/>
      <c r="Z46" s="201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135">
        <f t="shared" si="23"/>
        <v>0</v>
      </c>
      <c r="AL46" s="135">
        <f t="shared" si="24"/>
        <v>0</v>
      </c>
      <c r="AM46" s="135">
        <f t="shared" si="25"/>
        <v>0</v>
      </c>
      <c r="AN46" s="135">
        <f t="shared" si="26"/>
        <v>0</v>
      </c>
      <c r="AO46" s="135">
        <f t="shared" si="27"/>
        <v>0</v>
      </c>
      <c r="AP46" s="135">
        <f t="shared" si="28"/>
        <v>0</v>
      </c>
      <c r="AQ46" s="135">
        <f t="shared" si="29"/>
        <v>0</v>
      </c>
      <c r="AR46" s="135">
        <f t="shared" si="30"/>
        <v>0</v>
      </c>
      <c r="AS46" s="135">
        <f t="shared" si="31"/>
        <v>0</v>
      </c>
      <c r="AT46" s="135">
        <f t="shared" si="32"/>
        <v>0</v>
      </c>
      <c r="AU46" s="170">
        <f t="shared" si="33"/>
        <v>0</v>
      </c>
      <c r="AV46" s="342" t="str">
        <f t="shared" si="20"/>
        <v/>
      </c>
      <c r="AW46" s="136" t="str">
        <f t="shared" si="34"/>
        <v/>
      </c>
      <c r="AX46" s="112"/>
      <c r="AY46" s="348" t="str">
        <f t="shared" si="35"/>
        <v/>
      </c>
      <c r="AZ46" s="133"/>
      <c r="BA46" s="149">
        <f t="shared" si="36"/>
        <v>0</v>
      </c>
      <c r="BB46" s="214"/>
      <c r="BC46" s="212"/>
      <c r="BD46" s="212"/>
      <c r="BE46" s="212"/>
      <c r="BF46" s="212"/>
      <c r="BG46" s="213"/>
      <c r="BH46" s="257" t="str">
        <f t="shared" si="21"/>
        <v/>
      </c>
      <c r="BI46" s="115"/>
      <c r="BJ46" s="116"/>
      <c r="BK46" s="116"/>
      <c r="BL46" s="116"/>
      <c r="BM46" s="116"/>
      <c r="BN46" s="116"/>
      <c r="BO46" s="116"/>
      <c r="BP46" s="140" t="str">
        <f>IF(AZ46&lt;=1,"",IF($BJ46="",0,VLOOKUP($BJ46,'Conversion Tables'!$B$37:$C$62,2,FALSE))+IF($BK46="",0,VLOOKUP($BK46,'Conversion Tables'!$B$37:$C$62,2,FALSE))+IF($BL46="",0,VLOOKUP($BL46,'Conversion Tables'!$B$37:$C$62,2,FALSE))+IF($BM46="",0,VLOOKUP($BM46,'Conversion Tables'!$B$37:$C$62,2,FALSE))+IF($BN46="",0,VLOOKUP($BN46,'Conversion Tables'!$B$37:$C$62,2,FALSE))+IF($BO46="",0,VLOOKUP($BO46,'Conversion Tables'!$B$37:$C$62,2,FALSE)))</f>
        <v/>
      </c>
      <c r="BQ46" s="138"/>
      <c r="BR46" s="117"/>
      <c r="CM46" s="63">
        <f>IFERROR(VLOOKUP(M46,'Conversion Tables'!$B$8:$E$32,2,FALSE),0)</f>
        <v>0</v>
      </c>
      <c r="CN46" s="63">
        <f>IFERROR(VLOOKUP(N46,'Conversion Tables'!$B$8:$E$32,2,FALSE),0)</f>
        <v>0</v>
      </c>
      <c r="CO46" s="63">
        <f>(CM46-CN46)/'Conversion Tables'!$C$32*Max_Point</f>
        <v>0</v>
      </c>
      <c r="CP46" s="63">
        <f>(1+SUMPRODUCT($EG46:$EI46,'Conversion Tables'!$S$8:$U$8))</f>
        <v>1</v>
      </c>
      <c r="CQ46" s="63">
        <f>(1+SUMPRODUCT($EJ46:$EL46,'Conversion Tables'!$V$8:$X$8))</f>
        <v>1</v>
      </c>
      <c r="CR46" s="64">
        <f>CO46*CP46*CQ46*'Weighting Scale'!$D$10</f>
        <v>0</v>
      </c>
      <c r="CS46" s="63">
        <f>IFERROR(VLOOKUP(P46,'Conversion Tables'!$B$8:$E$32,3,FALSE),0)</f>
        <v>0</v>
      </c>
      <c r="CT46" s="63">
        <f>IFERROR(VLOOKUP(Q46,'Conversion Tables'!$B$8:$E$32,3,FALSE),0)</f>
        <v>0</v>
      </c>
      <c r="CU46" s="63">
        <f>(CS46-CT46)/'Conversion Tables'!$D$32*Max_Point</f>
        <v>0</v>
      </c>
      <c r="CV46" s="63">
        <f>(1+SUMPRODUCT($EG46:$EI46,'Conversion Tables'!$S$9:$U$9))</f>
        <v>1</v>
      </c>
      <c r="CW46" s="63">
        <f>(1+SUMPRODUCT($EJ46:$EL46,'Conversion Tables'!$V$9:$X$9))</f>
        <v>1</v>
      </c>
      <c r="CX46" s="64">
        <f>CU46*CV46*CW46*'Weighting Scale'!$D$11</f>
        <v>0</v>
      </c>
      <c r="CY46" s="63">
        <f>IFERROR(VLOOKUP(S46,'Conversion Tables'!$B$8:$E$32,4,FALSE),0)</f>
        <v>0</v>
      </c>
      <c r="CZ46" s="63">
        <f>IFERROR(VLOOKUP(T46,'Conversion Tables'!$B$8:$E$32,4,FALSE),0)</f>
        <v>0</v>
      </c>
      <c r="DA46" s="63">
        <f>(CY46-CZ46)/'Conversion Tables'!$E$32*Max_Point</f>
        <v>0</v>
      </c>
      <c r="DB46" s="63">
        <f>(1+SUMPRODUCT($EG46:$EI46,'Conversion Tables'!$S$10:$U$10))</f>
        <v>1</v>
      </c>
      <c r="DC46" s="63">
        <f>(1+SUMPRODUCT($EJ46:$EL46,'Conversion Tables'!$V$10:$X$10))</f>
        <v>1</v>
      </c>
      <c r="DD46" s="64">
        <f>DA46*DB46*DC46*'Weighting Scale'!$D$12</f>
        <v>0</v>
      </c>
      <c r="DE46" s="63">
        <f>IFERROR(VLOOKUP(V46,'Conversion Tables'!$G$8:$N$12,2, FALSE)/'Conversion Tables'!$H$12*Max_Point,0)</f>
        <v>0</v>
      </c>
      <c r="DF46" s="63">
        <f>(1+SUMPRODUCT($EG46:$EI46,'Conversion Tables'!$S$11:$U$11))</f>
        <v>1</v>
      </c>
      <c r="DG46" s="63">
        <f>(1+SUMPRODUCT($EJ46:$EL46,'Conversion Tables'!$V$11:$X$11))</f>
        <v>1</v>
      </c>
      <c r="DH46" s="64">
        <f>DE46*DF46*DG46*'Weighting Scale'!$D$14</f>
        <v>0</v>
      </c>
      <c r="DI46" s="63">
        <f>IFERROR(VLOOKUP(X46,'Conversion Tables'!$G$8:$N$12,3,FALSE)/'Conversion Tables'!$I$12*Max_Point,0)</f>
        <v>0</v>
      </c>
      <c r="DJ46" s="63">
        <f>(1+SUMPRODUCT($EG46:$EI46,'Conversion Tables'!$S$12:$U$12))</f>
        <v>1</v>
      </c>
      <c r="DK46" s="63">
        <f>(1+SUMPRODUCT($EJ46:$EL46,'Conversion Tables'!$V$12:$X$12))</f>
        <v>1</v>
      </c>
      <c r="DL46" s="64">
        <f>DI46*DJ46*DK46*'Weighting Scale'!$D$15</f>
        <v>0</v>
      </c>
      <c r="DM46" s="63">
        <f>IFERROR(VLOOKUP(Y46,'Conversion Tables'!$G$8:$N$12,4,FALSE)/'Conversion Tables'!$J$12*Max_Point,0)</f>
        <v>0</v>
      </c>
      <c r="DN46" s="63">
        <f>(1+SUMPRODUCT($EG46:$EI46,'Conversion Tables'!$S$13:$U$13))</f>
        <v>1</v>
      </c>
      <c r="DO46" s="63">
        <f>(1+SUMPRODUCT($EJ46:$EL46,'Conversion Tables'!$V$13:$X$13))</f>
        <v>1</v>
      </c>
      <c r="DP46" s="64">
        <f>DM46*DN46*DO46*'Weighting Scale'!$D$13</f>
        <v>0</v>
      </c>
      <c r="DQ46" s="63">
        <f>IFERROR(VLOOKUP(AA46,'Conversion Tables'!$G$8:$N$12,4,FALSE)/'Conversion Tables'!$K$12*Max_Point,0)</f>
        <v>0</v>
      </c>
      <c r="DR46" s="63">
        <f>(1+SUMPRODUCT($EG46:$EI46,'Conversion Tables'!$S$14:$U$14))</f>
        <v>1</v>
      </c>
      <c r="DS46" s="63">
        <f>(1+SUMPRODUCT($EJ46:$EL46,'Conversion Tables'!$V$14:$X$14))</f>
        <v>1</v>
      </c>
      <c r="DT46" s="64">
        <f>DQ46*DR46*DS46*'Weighting Scale'!$D$16</f>
        <v>0</v>
      </c>
      <c r="DU46" s="63">
        <f>IFERROR(VLOOKUP(AB46,'Conversion Tables'!$G$8:$N$12,5,FALSE)/'Conversion Tables'!$L$12*Max_Point,0)</f>
        <v>0</v>
      </c>
      <c r="DV46" s="63">
        <f>(1+SUMPRODUCT($EG46:$EI46,'Conversion Tables'!$S$15:$U$15))</f>
        <v>1</v>
      </c>
      <c r="DW46" s="63">
        <f>(1+SUMPRODUCT($EJ46:$EL46,'Conversion Tables'!$V$15:$X$15))</f>
        <v>1</v>
      </c>
      <c r="DX46" s="64">
        <f>DU46*DV46*DW46*'Weighting Scale'!$D$17</f>
        <v>0</v>
      </c>
      <c r="DY46" s="63">
        <f>IFERROR(VLOOKUP(AC46,'Conversion Tables'!$G$8:$N$12,6,FALSE)/'Conversion Tables'!$M$12*Max_Point,0)</f>
        <v>0</v>
      </c>
      <c r="DZ46" s="63">
        <f>(1+SUMPRODUCT($EG46:$EI46,'Conversion Tables'!$S$16:$U$16))</f>
        <v>1</v>
      </c>
      <c r="EA46" s="63">
        <f>(1+SUMPRODUCT($EJ46:$EL46,'Conversion Tables'!$V$16:$X$16))</f>
        <v>1</v>
      </c>
      <c r="EB46" s="64">
        <f>DY46*DZ46*EA46*'Weighting Scale'!$D$18</f>
        <v>0</v>
      </c>
      <c r="EC46" s="63">
        <f>IFERROR(VLOOKUP(AD46,'Conversion Tables'!$G$8:$N$12,7,FALSE)/'Conversion Tables'!$N$12*Max_Point,0)</f>
        <v>0</v>
      </c>
      <c r="ED46" s="63">
        <f>(1+SUMPRODUCT($EG46:$EI46,'Conversion Tables'!$S$17:$U$17))</f>
        <v>1</v>
      </c>
      <c r="EE46" s="63">
        <f>(1+SUMPRODUCT($EJ46:$EL46,'Conversion Tables'!$V$17:$X$17))</f>
        <v>1</v>
      </c>
      <c r="EF46" s="64">
        <f>EC46*ED46*EE46*'Weighting Scale'!$D$19</f>
        <v>0</v>
      </c>
      <c r="EG46" s="63">
        <f>IFERROR(VLOOKUP(AE46,'Conversion Tables'!$G$16:$M$20,2,FALSE)/'Conversion Tables'!$H$20*'Conversion Tables'!$H$21,0)</f>
        <v>0</v>
      </c>
      <c r="EH46" s="63">
        <f>IFERROR(VLOOKUP(AF46,'Conversion Tables'!$G$16:$M$20,3,FALSE)/'Conversion Tables'!$I$20*'Conversion Tables'!$I$21,0)</f>
        <v>0</v>
      </c>
      <c r="EI46" s="63">
        <f>IFERROR(VLOOKUP(AG46,'Conversion Tables'!$G$16:$M$20,4,FALSE)/'Conversion Tables'!J$20*'Conversion Tables'!$J$21,0)</f>
        <v>0</v>
      </c>
      <c r="EJ46" s="63">
        <f>IFERROR(VLOOKUP(AH46,'Conversion Tables'!$G$16:$M$20,5,FALSE)/'Conversion Tables'!K$20*'Conversion Tables'!$K$21,0)</f>
        <v>0</v>
      </c>
      <c r="EK46" s="63">
        <f>IFERROR(VLOOKUP(AI46,'Conversion Tables'!$G$16:$M$20,6,FALSE)/'Conversion Tables'!L$20*'Conversion Tables'!$L$21,0)</f>
        <v>0</v>
      </c>
      <c r="EL46" s="63">
        <f>IFERROR(VLOOKUP(AJ46,'Conversion Tables'!$G$16:$M$20,7,FALSE)/'Conversion Tables'!M$20*'Conversion Tables'!$M$21,0)</f>
        <v>0</v>
      </c>
      <c r="EM46" s="64">
        <f t="shared" si="37"/>
        <v>0</v>
      </c>
    </row>
    <row r="47" spans="1:143" ht="39" customHeight="1" thickBot="1" x14ac:dyDescent="0.3">
      <c r="A47" s="156">
        <v>36</v>
      </c>
      <c r="B47" s="66"/>
      <c r="C47" s="67"/>
      <c r="D47" s="67"/>
      <c r="E47" s="157"/>
      <c r="F47" s="67"/>
      <c r="G47" s="158"/>
      <c r="H47" s="99"/>
      <c r="I47" s="224"/>
      <c r="J47" s="221"/>
      <c r="K47" s="131" t="str">
        <f t="shared" si="22"/>
        <v/>
      </c>
      <c r="L47" s="119"/>
      <c r="M47" s="97"/>
      <c r="N47" s="97"/>
      <c r="O47" s="119"/>
      <c r="P47" s="97"/>
      <c r="Q47" s="97"/>
      <c r="R47" s="119"/>
      <c r="S47" s="97"/>
      <c r="T47" s="97"/>
      <c r="U47" s="119"/>
      <c r="V47" s="97"/>
      <c r="W47" s="119"/>
      <c r="X47" s="97"/>
      <c r="Y47" s="97"/>
      <c r="Z47" s="201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135">
        <f t="shared" si="23"/>
        <v>0</v>
      </c>
      <c r="AL47" s="135">
        <f t="shared" si="24"/>
        <v>0</v>
      </c>
      <c r="AM47" s="135">
        <f t="shared" si="25"/>
        <v>0</v>
      </c>
      <c r="AN47" s="135">
        <f t="shared" si="26"/>
        <v>0</v>
      </c>
      <c r="AO47" s="135">
        <f t="shared" si="27"/>
        <v>0</v>
      </c>
      <c r="AP47" s="135">
        <f t="shared" si="28"/>
        <v>0</v>
      </c>
      <c r="AQ47" s="135">
        <f t="shared" si="29"/>
        <v>0</v>
      </c>
      <c r="AR47" s="135">
        <f t="shared" si="30"/>
        <v>0</v>
      </c>
      <c r="AS47" s="135">
        <f t="shared" si="31"/>
        <v>0</v>
      </c>
      <c r="AT47" s="135">
        <f t="shared" si="32"/>
        <v>0</v>
      </c>
      <c r="AU47" s="170">
        <f t="shared" si="33"/>
        <v>0</v>
      </c>
      <c r="AV47" s="342" t="str">
        <f t="shared" si="20"/>
        <v/>
      </c>
      <c r="AW47" s="136" t="str">
        <f t="shared" si="34"/>
        <v/>
      </c>
      <c r="AX47" s="112"/>
      <c r="AY47" s="348" t="str">
        <f t="shared" si="35"/>
        <v/>
      </c>
      <c r="AZ47" s="133"/>
      <c r="BA47" s="149">
        <f t="shared" si="36"/>
        <v>0</v>
      </c>
      <c r="BB47" s="214"/>
      <c r="BC47" s="212"/>
      <c r="BD47" s="212"/>
      <c r="BE47" s="212"/>
      <c r="BF47" s="212"/>
      <c r="BG47" s="213"/>
      <c r="BH47" s="257" t="str">
        <f t="shared" si="21"/>
        <v/>
      </c>
      <c r="BI47" s="115"/>
      <c r="BJ47" s="116"/>
      <c r="BK47" s="116"/>
      <c r="BL47" s="116"/>
      <c r="BM47" s="116"/>
      <c r="BN47" s="116"/>
      <c r="BO47" s="116"/>
      <c r="BP47" s="140" t="str">
        <f>IF(AZ47&lt;=1,"",IF($BJ47="",0,VLOOKUP($BJ47,'Conversion Tables'!$B$37:$C$62,2,FALSE))+IF($BK47="",0,VLOOKUP($BK47,'Conversion Tables'!$B$37:$C$62,2,FALSE))+IF($BL47="",0,VLOOKUP($BL47,'Conversion Tables'!$B$37:$C$62,2,FALSE))+IF($BM47="",0,VLOOKUP($BM47,'Conversion Tables'!$B$37:$C$62,2,FALSE))+IF($BN47="",0,VLOOKUP($BN47,'Conversion Tables'!$B$37:$C$62,2,FALSE))+IF($BO47="",0,VLOOKUP($BO47,'Conversion Tables'!$B$37:$C$62,2,FALSE)))</f>
        <v/>
      </c>
      <c r="BQ47" s="138"/>
      <c r="BR47" s="117"/>
      <c r="CM47" s="63">
        <f>IFERROR(VLOOKUP(M47,'Conversion Tables'!$B$8:$E$32,2,FALSE),0)</f>
        <v>0</v>
      </c>
      <c r="CN47" s="63">
        <f>IFERROR(VLOOKUP(N47,'Conversion Tables'!$B$8:$E$32,2,FALSE),0)</f>
        <v>0</v>
      </c>
      <c r="CO47" s="63">
        <f>(CM47-CN47)/'Conversion Tables'!$C$32*Max_Point</f>
        <v>0</v>
      </c>
      <c r="CP47" s="63">
        <f>(1+SUMPRODUCT($EG47:$EI47,'Conversion Tables'!$S$8:$U$8))</f>
        <v>1</v>
      </c>
      <c r="CQ47" s="63">
        <f>(1+SUMPRODUCT($EJ47:$EL47,'Conversion Tables'!$V$8:$X$8))</f>
        <v>1</v>
      </c>
      <c r="CR47" s="64">
        <f>CO47*CP47*CQ47*'Weighting Scale'!$D$10</f>
        <v>0</v>
      </c>
      <c r="CS47" s="63">
        <f>IFERROR(VLOOKUP(P47,'Conversion Tables'!$B$8:$E$32,3,FALSE),0)</f>
        <v>0</v>
      </c>
      <c r="CT47" s="63">
        <f>IFERROR(VLOOKUP(Q47,'Conversion Tables'!$B$8:$E$32,3,FALSE),0)</f>
        <v>0</v>
      </c>
      <c r="CU47" s="63">
        <f>(CS47-CT47)/'Conversion Tables'!$D$32*Max_Point</f>
        <v>0</v>
      </c>
      <c r="CV47" s="63">
        <f>(1+SUMPRODUCT($EG47:$EI47,'Conversion Tables'!$S$9:$U$9))</f>
        <v>1</v>
      </c>
      <c r="CW47" s="63">
        <f>(1+SUMPRODUCT($EJ47:$EL47,'Conversion Tables'!$V$9:$X$9))</f>
        <v>1</v>
      </c>
      <c r="CX47" s="64">
        <f>CU47*CV47*CW47*'Weighting Scale'!$D$11</f>
        <v>0</v>
      </c>
      <c r="CY47" s="63">
        <f>IFERROR(VLOOKUP(S47,'Conversion Tables'!$B$8:$E$32,4,FALSE),0)</f>
        <v>0</v>
      </c>
      <c r="CZ47" s="63">
        <f>IFERROR(VLOOKUP(T47,'Conversion Tables'!$B$8:$E$32,4,FALSE),0)</f>
        <v>0</v>
      </c>
      <c r="DA47" s="63">
        <f>(CY47-CZ47)/'Conversion Tables'!$E$32*Max_Point</f>
        <v>0</v>
      </c>
      <c r="DB47" s="63">
        <f>(1+SUMPRODUCT($EG47:$EI47,'Conversion Tables'!$S$10:$U$10))</f>
        <v>1</v>
      </c>
      <c r="DC47" s="63">
        <f>(1+SUMPRODUCT($EJ47:$EL47,'Conversion Tables'!$V$10:$X$10))</f>
        <v>1</v>
      </c>
      <c r="DD47" s="64">
        <f>DA47*DB47*DC47*'Weighting Scale'!$D$12</f>
        <v>0</v>
      </c>
      <c r="DE47" s="63">
        <f>IFERROR(VLOOKUP(V47,'Conversion Tables'!$G$8:$N$12,2, FALSE)/'Conversion Tables'!$H$12*Max_Point,0)</f>
        <v>0</v>
      </c>
      <c r="DF47" s="63">
        <f>(1+SUMPRODUCT($EG47:$EI47,'Conversion Tables'!$S$11:$U$11))</f>
        <v>1</v>
      </c>
      <c r="DG47" s="63">
        <f>(1+SUMPRODUCT($EJ47:$EL47,'Conversion Tables'!$V$11:$X$11))</f>
        <v>1</v>
      </c>
      <c r="DH47" s="64">
        <f>DE47*DF47*DG47*'Weighting Scale'!$D$14</f>
        <v>0</v>
      </c>
      <c r="DI47" s="63">
        <f>IFERROR(VLOOKUP(X47,'Conversion Tables'!$G$8:$N$12,3,FALSE)/'Conversion Tables'!$I$12*Max_Point,0)</f>
        <v>0</v>
      </c>
      <c r="DJ47" s="63">
        <f>(1+SUMPRODUCT($EG47:$EI47,'Conversion Tables'!$S$12:$U$12))</f>
        <v>1</v>
      </c>
      <c r="DK47" s="63">
        <f>(1+SUMPRODUCT($EJ47:$EL47,'Conversion Tables'!$V$12:$X$12))</f>
        <v>1</v>
      </c>
      <c r="DL47" s="64">
        <f>DI47*DJ47*DK47*'Weighting Scale'!$D$15</f>
        <v>0</v>
      </c>
      <c r="DM47" s="63">
        <f>IFERROR(VLOOKUP(Y47,'Conversion Tables'!$G$8:$N$12,4,FALSE)/'Conversion Tables'!$J$12*Max_Point,0)</f>
        <v>0</v>
      </c>
      <c r="DN47" s="63">
        <f>(1+SUMPRODUCT($EG47:$EI47,'Conversion Tables'!$S$13:$U$13))</f>
        <v>1</v>
      </c>
      <c r="DO47" s="63">
        <f>(1+SUMPRODUCT($EJ47:$EL47,'Conversion Tables'!$V$13:$X$13))</f>
        <v>1</v>
      </c>
      <c r="DP47" s="64">
        <f>DM47*DN47*DO47*'Weighting Scale'!$D$13</f>
        <v>0</v>
      </c>
      <c r="DQ47" s="63">
        <f>IFERROR(VLOOKUP(AA47,'Conversion Tables'!$G$8:$N$12,4,FALSE)/'Conversion Tables'!$K$12*Max_Point,0)</f>
        <v>0</v>
      </c>
      <c r="DR47" s="63">
        <f>(1+SUMPRODUCT($EG47:$EI47,'Conversion Tables'!$S$14:$U$14))</f>
        <v>1</v>
      </c>
      <c r="DS47" s="63">
        <f>(1+SUMPRODUCT($EJ47:$EL47,'Conversion Tables'!$V$14:$X$14))</f>
        <v>1</v>
      </c>
      <c r="DT47" s="64">
        <f>DQ47*DR47*DS47*'Weighting Scale'!$D$16</f>
        <v>0</v>
      </c>
      <c r="DU47" s="63">
        <f>IFERROR(VLOOKUP(AB47,'Conversion Tables'!$G$8:$N$12,5,FALSE)/'Conversion Tables'!$L$12*Max_Point,0)</f>
        <v>0</v>
      </c>
      <c r="DV47" s="63">
        <f>(1+SUMPRODUCT($EG47:$EI47,'Conversion Tables'!$S$15:$U$15))</f>
        <v>1</v>
      </c>
      <c r="DW47" s="63">
        <f>(1+SUMPRODUCT($EJ47:$EL47,'Conversion Tables'!$V$15:$X$15))</f>
        <v>1</v>
      </c>
      <c r="DX47" s="64">
        <f>DU47*DV47*DW47*'Weighting Scale'!$D$17</f>
        <v>0</v>
      </c>
      <c r="DY47" s="63">
        <f>IFERROR(VLOOKUP(AC47,'Conversion Tables'!$G$8:$N$12,6,FALSE)/'Conversion Tables'!$M$12*Max_Point,0)</f>
        <v>0</v>
      </c>
      <c r="DZ47" s="63">
        <f>(1+SUMPRODUCT($EG47:$EI47,'Conversion Tables'!$S$16:$U$16))</f>
        <v>1</v>
      </c>
      <c r="EA47" s="63">
        <f>(1+SUMPRODUCT($EJ47:$EL47,'Conversion Tables'!$V$16:$X$16))</f>
        <v>1</v>
      </c>
      <c r="EB47" s="64">
        <f>DY47*DZ47*EA47*'Weighting Scale'!$D$18</f>
        <v>0</v>
      </c>
      <c r="EC47" s="63">
        <f>IFERROR(VLOOKUP(AD47,'Conversion Tables'!$G$8:$N$12,7,FALSE)/'Conversion Tables'!$N$12*Max_Point,0)</f>
        <v>0</v>
      </c>
      <c r="ED47" s="63">
        <f>(1+SUMPRODUCT($EG47:$EI47,'Conversion Tables'!$S$17:$U$17))</f>
        <v>1</v>
      </c>
      <c r="EE47" s="63">
        <f>(1+SUMPRODUCT($EJ47:$EL47,'Conversion Tables'!$V$17:$X$17))</f>
        <v>1</v>
      </c>
      <c r="EF47" s="64">
        <f>EC47*ED47*EE47*'Weighting Scale'!$D$19</f>
        <v>0</v>
      </c>
      <c r="EG47" s="63">
        <f>IFERROR(VLOOKUP(AE47,'Conversion Tables'!$G$16:$M$20,2,FALSE)/'Conversion Tables'!$H$20*'Conversion Tables'!$H$21,0)</f>
        <v>0</v>
      </c>
      <c r="EH47" s="63">
        <f>IFERROR(VLOOKUP(AF47,'Conversion Tables'!$G$16:$M$20,3,FALSE)/'Conversion Tables'!$I$20*'Conversion Tables'!$I$21,0)</f>
        <v>0</v>
      </c>
      <c r="EI47" s="63">
        <f>IFERROR(VLOOKUP(AG47,'Conversion Tables'!$G$16:$M$20,4,FALSE)/'Conversion Tables'!J$20*'Conversion Tables'!$J$21,0)</f>
        <v>0</v>
      </c>
      <c r="EJ47" s="63">
        <f>IFERROR(VLOOKUP(AH47,'Conversion Tables'!$G$16:$M$20,5,FALSE)/'Conversion Tables'!K$20*'Conversion Tables'!$K$21,0)</f>
        <v>0</v>
      </c>
      <c r="EK47" s="63">
        <f>IFERROR(VLOOKUP(AI47,'Conversion Tables'!$G$16:$M$20,6,FALSE)/'Conversion Tables'!L$20*'Conversion Tables'!$L$21,0)</f>
        <v>0</v>
      </c>
      <c r="EL47" s="63">
        <f>IFERROR(VLOOKUP(AJ47,'Conversion Tables'!$G$16:$M$20,7,FALSE)/'Conversion Tables'!M$20*'Conversion Tables'!$M$21,0)</f>
        <v>0</v>
      </c>
      <c r="EM47" s="64">
        <f t="shared" si="37"/>
        <v>0</v>
      </c>
    </row>
    <row r="48" spans="1:143" ht="39" customHeight="1" thickBot="1" x14ac:dyDescent="0.3">
      <c r="A48" s="156">
        <v>37</v>
      </c>
      <c r="B48" s="66"/>
      <c r="C48" s="67"/>
      <c r="D48" s="67"/>
      <c r="E48" s="157"/>
      <c r="F48" s="67"/>
      <c r="G48" s="158"/>
      <c r="H48" s="99"/>
      <c r="I48" s="224"/>
      <c r="J48" s="221"/>
      <c r="K48" s="131" t="str">
        <f t="shared" si="22"/>
        <v/>
      </c>
      <c r="L48" s="119"/>
      <c r="M48" s="97"/>
      <c r="N48" s="97"/>
      <c r="O48" s="119"/>
      <c r="P48" s="97"/>
      <c r="Q48" s="97"/>
      <c r="R48" s="119"/>
      <c r="S48" s="97"/>
      <c r="T48" s="97"/>
      <c r="U48" s="119"/>
      <c r="V48" s="97"/>
      <c r="W48" s="119"/>
      <c r="X48" s="97"/>
      <c r="Y48" s="97"/>
      <c r="Z48" s="201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135">
        <f t="shared" si="23"/>
        <v>0</v>
      </c>
      <c r="AL48" s="135">
        <f t="shared" si="24"/>
        <v>0</v>
      </c>
      <c r="AM48" s="135">
        <f t="shared" si="25"/>
        <v>0</v>
      </c>
      <c r="AN48" s="135">
        <f t="shared" si="26"/>
        <v>0</v>
      </c>
      <c r="AO48" s="135">
        <f t="shared" si="27"/>
        <v>0</v>
      </c>
      <c r="AP48" s="135">
        <f t="shared" si="28"/>
        <v>0</v>
      </c>
      <c r="AQ48" s="135">
        <f t="shared" si="29"/>
        <v>0</v>
      </c>
      <c r="AR48" s="135">
        <f t="shared" si="30"/>
        <v>0</v>
      </c>
      <c r="AS48" s="135">
        <f t="shared" si="31"/>
        <v>0</v>
      </c>
      <c r="AT48" s="135">
        <f t="shared" si="32"/>
        <v>0</v>
      </c>
      <c r="AU48" s="170">
        <f t="shared" si="33"/>
        <v>0</v>
      </c>
      <c r="AV48" s="342" t="str">
        <f t="shared" si="20"/>
        <v/>
      </c>
      <c r="AW48" s="136" t="str">
        <f t="shared" si="34"/>
        <v/>
      </c>
      <c r="AX48" s="112"/>
      <c r="AY48" s="348" t="str">
        <f t="shared" si="35"/>
        <v/>
      </c>
      <c r="AZ48" s="133"/>
      <c r="BA48" s="149">
        <f t="shared" si="36"/>
        <v>0</v>
      </c>
      <c r="BB48" s="214"/>
      <c r="BC48" s="212"/>
      <c r="BD48" s="212"/>
      <c r="BE48" s="212"/>
      <c r="BF48" s="212"/>
      <c r="BG48" s="213"/>
      <c r="BH48" s="257" t="str">
        <f t="shared" si="21"/>
        <v/>
      </c>
      <c r="BI48" s="115"/>
      <c r="BJ48" s="116"/>
      <c r="BK48" s="116"/>
      <c r="BL48" s="116"/>
      <c r="BM48" s="116"/>
      <c r="BN48" s="116"/>
      <c r="BO48" s="116"/>
      <c r="BP48" s="140" t="str">
        <f>IF(AZ48&lt;=1,"",IF($BJ48="",0,VLOOKUP($BJ48,'Conversion Tables'!$B$37:$C$62,2,FALSE))+IF($BK48="",0,VLOOKUP($BK48,'Conversion Tables'!$B$37:$C$62,2,FALSE))+IF($BL48="",0,VLOOKUP($BL48,'Conversion Tables'!$B$37:$C$62,2,FALSE))+IF($BM48="",0,VLOOKUP($BM48,'Conversion Tables'!$B$37:$C$62,2,FALSE))+IF($BN48="",0,VLOOKUP($BN48,'Conversion Tables'!$B$37:$C$62,2,FALSE))+IF($BO48="",0,VLOOKUP($BO48,'Conversion Tables'!$B$37:$C$62,2,FALSE)))</f>
        <v/>
      </c>
      <c r="BQ48" s="138"/>
      <c r="BR48" s="117"/>
      <c r="CM48" s="63">
        <f>IFERROR(VLOOKUP(M48,'Conversion Tables'!$B$8:$E$32,2,FALSE),0)</f>
        <v>0</v>
      </c>
      <c r="CN48" s="63">
        <f>IFERROR(VLOOKUP(N48,'Conversion Tables'!$B$8:$E$32,2,FALSE),0)</f>
        <v>0</v>
      </c>
      <c r="CO48" s="63">
        <f>(CM48-CN48)/'Conversion Tables'!$C$32*Max_Point</f>
        <v>0</v>
      </c>
      <c r="CP48" s="63">
        <f>(1+SUMPRODUCT($EG48:$EI48,'Conversion Tables'!$S$8:$U$8))</f>
        <v>1</v>
      </c>
      <c r="CQ48" s="63">
        <f>(1+SUMPRODUCT($EJ48:$EL48,'Conversion Tables'!$V$8:$X$8))</f>
        <v>1</v>
      </c>
      <c r="CR48" s="64">
        <f>CO48*CP48*CQ48*'Weighting Scale'!$D$10</f>
        <v>0</v>
      </c>
      <c r="CS48" s="63">
        <f>IFERROR(VLOOKUP(P48,'Conversion Tables'!$B$8:$E$32,3,FALSE),0)</f>
        <v>0</v>
      </c>
      <c r="CT48" s="63">
        <f>IFERROR(VLOOKUP(Q48,'Conversion Tables'!$B$8:$E$32,3,FALSE),0)</f>
        <v>0</v>
      </c>
      <c r="CU48" s="63">
        <f>(CS48-CT48)/'Conversion Tables'!$D$32*Max_Point</f>
        <v>0</v>
      </c>
      <c r="CV48" s="63">
        <f>(1+SUMPRODUCT($EG48:$EI48,'Conversion Tables'!$S$9:$U$9))</f>
        <v>1</v>
      </c>
      <c r="CW48" s="63">
        <f>(1+SUMPRODUCT($EJ48:$EL48,'Conversion Tables'!$V$9:$X$9))</f>
        <v>1</v>
      </c>
      <c r="CX48" s="64">
        <f>CU48*CV48*CW48*'Weighting Scale'!$D$11</f>
        <v>0</v>
      </c>
      <c r="CY48" s="63">
        <f>IFERROR(VLOOKUP(S48,'Conversion Tables'!$B$8:$E$32,4,FALSE),0)</f>
        <v>0</v>
      </c>
      <c r="CZ48" s="63">
        <f>IFERROR(VLOOKUP(T48,'Conversion Tables'!$B$8:$E$32,4,FALSE),0)</f>
        <v>0</v>
      </c>
      <c r="DA48" s="63">
        <f>(CY48-CZ48)/'Conversion Tables'!$E$32*Max_Point</f>
        <v>0</v>
      </c>
      <c r="DB48" s="63">
        <f>(1+SUMPRODUCT($EG48:$EI48,'Conversion Tables'!$S$10:$U$10))</f>
        <v>1</v>
      </c>
      <c r="DC48" s="63">
        <f>(1+SUMPRODUCT($EJ48:$EL48,'Conversion Tables'!$V$10:$X$10))</f>
        <v>1</v>
      </c>
      <c r="DD48" s="64">
        <f>DA48*DB48*DC48*'Weighting Scale'!$D$12</f>
        <v>0</v>
      </c>
      <c r="DE48" s="63">
        <f>IFERROR(VLOOKUP(V48,'Conversion Tables'!$G$8:$N$12,2, FALSE)/'Conversion Tables'!$H$12*Max_Point,0)</f>
        <v>0</v>
      </c>
      <c r="DF48" s="63">
        <f>(1+SUMPRODUCT($EG48:$EI48,'Conversion Tables'!$S$11:$U$11))</f>
        <v>1</v>
      </c>
      <c r="DG48" s="63">
        <f>(1+SUMPRODUCT($EJ48:$EL48,'Conversion Tables'!$V$11:$X$11))</f>
        <v>1</v>
      </c>
      <c r="DH48" s="64">
        <f>DE48*DF48*DG48*'Weighting Scale'!$D$14</f>
        <v>0</v>
      </c>
      <c r="DI48" s="63">
        <f>IFERROR(VLOOKUP(X48,'Conversion Tables'!$G$8:$N$12,3,FALSE)/'Conversion Tables'!$I$12*Max_Point,0)</f>
        <v>0</v>
      </c>
      <c r="DJ48" s="63">
        <f>(1+SUMPRODUCT($EG48:$EI48,'Conversion Tables'!$S$12:$U$12))</f>
        <v>1</v>
      </c>
      <c r="DK48" s="63">
        <f>(1+SUMPRODUCT($EJ48:$EL48,'Conversion Tables'!$V$12:$X$12))</f>
        <v>1</v>
      </c>
      <c r="DL48" s="64">
        <f>DI48*DJ48*DK48*'Weighting Scale'!$D$15</f>
        <v>0</v>
      </c>
      <c r="DM48" s="63">
        <f>IFERROR(VLOOKUP(Y48,'Conversion Tables'!$G$8:$N$12,4,FALSE)/'Conversion Tables'!$J$12*Max_Point,0)</f>
        <v>0</v>
      </c>
      <c r="DN48" s="63">
        <f>(1+SUMPRODUCT($EG48:$EI48,'Conversion Tables'!$S$13:$U$13))</f>
        <v>1</v>
      </c>
      <c r="DO48" s="63">
        <f>(1+SUMPRODUCT($EJ48:$EL48,'Conversion Tables'!$V$13:$X$13))</f>
        <v>1</v>
      </c>
      <c r="DP48" s="64">
        <f>DM48*DN48*DO48*'Weighting Scale'!$D$13</f>
        <v>0</v>
      </c>
      <c r="DQ48" s="63">
        <f>IFERROR(VLOOKUP(AA48,'Conversion Tables'!$G$8:$N$12,4,FALSE)/'Conversion Tables'!$K$12*Max_Point,0)</f>
        <v>0</v>
      </c>
      <c r="DR48" s="63">
        <f>(1+SUMPRODUCT($EG48:$EI48,'Conversion Tables'!$S$14:$U$14))</f>
        <v>1</v>
      </c>
      <c r="DS48" s="63">
        <f>(1+SUMPRODUCT($EJ48:$EL48,'Conversion Tables'!$V$14:$X$14))</f>
        <v>1</v>
      </c>
      <c r="DT48" s="64">
        <f>DQ48*DR48*DS48*'Weighting Scale'!$D$16</f>
        <v>0</v>
      </c>
      <c r="DU48" s="63">
        <f>IFERROR(VLOOKUP(AB48,'Conversion Tables'!$G$8:$N$12,5,FALSE)/'Conversion Tables'!$L$12*Max_Point,0)</f>
        <v>0</v>
      </c>
      <c r="DV48" s="63">
        <f>(1+SUMPRODUCT($EG48:$EI48,'Conversion Tables'!$S$15:$U$15))</f>
        <v>1</v>
      </c>
      <c r="DW48" s="63">
        <f>(1+SUMPRODUCT($EJ48:$EL48,'Conversion Tables'!$V$15:$X$15))</f>
        <v>1</v>
      </c>
      <c r="DX48" s="64">
        <f>DU48*DV48*DW48*'Weighting Scale'!$D$17</f>
        <v>0</v>
      </c>
      <c r="DY48" s="63">
        <f>IFERROR(VLOOKUP(AC48,'Conversion Tables'!$G$8:$N$12,6,FALSE)/'Conversion Tables'!$M$12*Max_Point,0)</f>
        <v>0</v>
      </c>
      <c r="DZ48" s="63">
        <f>(1+SUMPRODUCT($EG48:$EI48,'Conversion Tables'!$S$16:$U$16))</f>
        <v>1</v>
      </c>
      <c r="EA48" s="63">
        <f>(1+SUMPRODUCT($EJ48:$EL48,'Conversion Tables'!$V$16:$X$16))</f>
        <v>1</v>
      </c>
      <c r="EB48" s="64">
        <f>DY48*DZ48*EA48*'Weighting Scale'!$D$18</f>
        <v>0</v>
      </c>
      <c r="EC48" s="63">
        <f>IFERROR(VLOOKUP(AD48,'Conversion Tables'!$G$8:$N$12,7,FALSE)/'Conversion Tables'!$N$12*Max_Point,0)</f>
        <v>0</v>
      </c>
      <c r="ED48" s="63">
        <f>(1+SUMPRODUCT($EG48:$EI48,'Conversion Tables'!$S$17:$U$17))</f>
        <v>1</v>
      </c>
      <c r="EE48" s="63">
        <f>(1+SUMPRODUCT($EJ48:$EL48,'Conversion Tables'!$V$17:$X$17))</f>
        <v>1</v>
      </c>
      <c r="EF48" s="64">
        <f>EC48*ED48*EE48*'Weighting Scale'!$D$19</f>
        <v>0</v>
      </c>
      <c r="EG48" s="63">
        <f>IFERROR(VLOOKUP(AE48,'Conversion Tables'!$G$16:$M$20,2,FALSE)/'Conversion Tables'!$H$20*'Conversion Tables'!$H$21,0)</f>
        <v>0</v>
      </c>
      <c r="EH48" s="63">
        <f>IFERROR(VLOOKUP(AF48,'Conversion Tables'!$G$16:$M$20,3,FALSE)/'Conversion Tables'!$I$20*'Conversion Tables'!$I$21,0)</f>
        <v>0</v>
      </c>
      <c r="EI48" s="63">
        <f>IFERROR(VLOOKUP(AG48,'Conversion Tables'!$G$16:$M$20,4,FALSE)/'Conversion Tables'!J$20*'Conversion Tables'!$J$21,0)</f>
        <v>0</v>
      </c>
      <c r="EJ48" s="63">
        <f>IFERROR(VLOOKUP(AH48,'Conversion Tables'!$G$16:$M$20,5,FALSE)/'Conversion Tables'!K$20*'Conversion Tables'!$K$21,0)</f>
        <v>0</v>
      </c>
      <c r="EK48" s="63">
        <f>IFERROR(VLOOKUP(AI48,'Conversion Tables'!$G$16:$M$20,6,FALSE)/'Conversion Tables'!L$20*'Conversion Tables'!$L$21,0)</f>
        <v>0</v>
      </c>
      <c r="EL48" s="63">
        <f>IFERROR(VLOOKUP(AJ48,'Conversion Tables'!$G$16:$M$20,7,FALSE)/'Conversion Tables'!M$20*'Conversion Tables'!$M$21,0)</f>
        <v>0</v>
      </c>
      <c r="EM48" s="64">
        <f t="shared" si="37"/>
        <v>0</v>
      </c>
    </row>
    <row r="49" spans="1:143" ht="39" customHeight="1" thickBot="1" x14ac:dyDescent="0.3">
      <c r="A49" s="156">
        <v>38</v>
      </c>
      <c r="B49" s="66"/>
      <c r="C49" s="67"/>
      <c r="D49" s="67"/>
      <c r="E49" s="157"/>
      <c r="F49" s="67"/>
      <c r="G49" s="158"/>
      <c r="H49" s="99"/>
      <c r="I49" s="224"/>
      <c r="J49" s="221"/>
      <c r="K49" s="131" t="str">
        <f t="shared" si="22"/>
        <v/>
      </c>
      <c r="L49" s="119"/>
      <c r="M49" s="97"/>
      <c r="N49" s="97"/>
      <c r="O49" s="119"/>
      <c r="P49" s="97"/>
      <c r="Q49" s="97"/>
      <c r="R49" s="119"/>
      <c r="S49" s="97"/>
      <c r="T49" s="97"/>
      <c r="U49" s="119"/>
      <c r="V49" s="97"/>
      <c r="W49" s="119"/>
      <c r="X49" s="97"/>
      <c r="Y49" s="97"/>
      <c r="Z49" s="201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135">
        <f t="shared" si="23"/>
        <v>0</v>
      </c>
      <c r="AL49" s="135">
        <f t="shared" si="24"/>
        <v>0</v>
      </c>
      <c r="AM49" s="135">
        <f t="shared" si="25"/>
        <v>0</v>
      </c>
      <c r="AN49" s="135">
        <f t="shared" si="26"/>
        <v>0</v>
      </c>
      <c r="AO49" s="135">
        <f t="shared" si="27"/>
        <v>0</v>
      </c>
      <c r="AP49" s="135">
        <f t="shared" si="28"/>
        <v>0</v>
      </c>
      <c r="AQ49" s="135">
        <f t="shared" si="29"/>
        <v>0</v>
      </c>
      <c r="AR49" s="135">
        <f t="shared" si="30"/>
        <v>0</v>
      </c>
      <c r="AS49" s="135">
        <f t="shared" si="31"/>
        <v>0</v>
      </c>
      <c r="AT49" s="135">
        <f t="shared" si="32"/>
        <v>0</v>
      </c>
      <c r="AU49" s="170">
        <f t="shared" si="33"/>
        <v>0</v>
      </c>
      <c r="AV49" s="342" t="str">
        <f t="shared" si="20"/>
        <v/>
      </c>
      <c r="AW49" s="136" t="str">
        <f t="shared" si="34"/>
        <v/>
      </c>
      <c r="AX49" s="112"/>
      <c r="AY49" s="348" t="str">
        <f t="shared" si="35"/>
        <v/>
      </c>
      <c r="AZ49" s="133"/>
      <c r="BA49" s="149">
        <f t="shared" si="36"/>
        <v>0</v>
      </c>
      <c r="BB49" s="214"/>
      <c r="BC49" s="212"/>
      <c r="BD49" s="212"/>
      <c r="BE49" s="212"/>
      <c r="BF49" s="212"/>
      <c r="BG49" s="213"/>
      <c r="BH49" s="257" t="str">
        <f t="shared" si="21"/>
        <v/>
      </c>
      <c r="BI49" s="115"/>
      <c r="BJ49" s="116"/>
      <c r="BK49" s="116"/>
      <c r="BL49" s="116"/>
      <c r="BM49" s="116"/>
      <c r="BN49" s="116"/>
      <c r="BO49" s="116"/>
      <c r="BP49" s="140" t="str">
        <f>IF(AZ49&lt;=1,"",IF($BJ49="",0,VLOOKUP($BJ49,'Conversion Tables'!$B$37:$C$62,2,FALSE))+IF($BK49="",0,VLOOKUP($BK49,'Conversion Tables'!$B$37:$C$62,2,FALSE))+IF($BL49="",0,VLOOKUP($BL49,'Conversion Tables'!$B$37:$C$62,2,FALSE))+IF($BM49="",0,VLOOKUP($BM49,'Conversion Tables'!$B$37:$C$62,2,FALSE))+IF($BN49="",0,VLOOKUP($BN49,'Conversion Tables'!$B$37:$C$62,2,FALSE))+IF($BO49="",0,VLOOKUP($BO49,'Conversion Tables'!$B$37:$C$62,2,FALSE)))</f>
        <v/>
      </c>
      <c r="BQ49" s="138"/>
      <c r="BR49" s="117"/>
      <c r="CM49" s="63">
        <f>IFERROR(VLOOKUP(M49,'Conversion Tables'!$B$8:$E$32,2,FALSE),0)</f>
        <v>0</v>
      </c>
      <c r="CN49" s="63">
        <f>IFERROR(VLOOKUP(N49,'Conversion Tables'!$B$8:$E$32,2,FALSE),0)</f>
        <v>0</v>
      </c>
      <c r="CO49" s="63">
        <f>(CM49-CN49)/'Conversion Tables'!$C$32*Max_Point</f>
        <v>0</v>
      </c>
      <c r="CP49" s="63">
        <f>(1+SUMPRODUCT($EG49:$EI49,'Conversion Tables'!$S$8:$U$8))</f>
        <v>1</v>
      </c>
      <c r="CQ49" s="63">
        <f>(1+SUMPRODUCT($EJ49:$EL49,'Conversion Tables'!$V$8:$X$8))</f>
        <v>1</v>
      </c>
      <c r="CR49" s="64">
        <f>CO49*CP49*CQ49*'Weighting Scale'!$D$10</f>
        <v>0</v>
      </c>
      <c r="CS49" s="63">
        <f>IFERROR(VLOOKUP(P49,'Conversion Tables'!$B$8:$E$32,3,FALSE),0)</f>
        <v>0</v>
      </c>
      <c r="CT49" s="63">
        <f>IFERROR(VLOOKUP(Q49,'Conversion Tables'!$B$8:$E$32,3,FALSE),0)</f>
        <v>0</v>
      </c>
      <c r="CU49" s="63">
        <f>(CS49-CT49)/'Conversion Tables'!$D$32*Max_Point</f>
        <v>0</v>
      </c>
      <c r="CV49" s="63">
        <f>(1+SUMPRODUCT($EG49:$EI49,'Conversion Tables'!$S$9:$U$9))</f>
        <v>1</v>
      </c>
      <c r="CW49" s="63">
        <f>(1+SUMPRODUCT($EJ49:$EL49,'Conversion Tables'!$V$9:$X$9))</f>
        <v>1</v>
      </c>
      <c r="CX49" s="64">
        <f>CU49*CV49*CW49*'Weighting Scale'!$D$11</f>
        <v>0</v>
      </c>
      <c r="CY49" s="63">
        <f>IFERROR(VLOOKUP(S49,'Conversion Tables'!$B$8:$E$32,4,FALSE),0)</f>
        <v>0</v>
      </c>
      <c r="CZ49" s="63">
        <f>IFERROR(VLOOKUP(T49,'Conversion Tables'!$B$8:$E$32,4,FALSE),0)</f>
        <v>0</v>
      </c>
      <c r="DA49" s="63">
        <f>(CY49-CZ49)/'Conversion Tables'!$E$32*Max_Point</f>
        <v>0</v>
      </c>
      <c r="DB49" s="63">
        <f>(1+SUMPRODUCT($EG49:$EI49,'Conversion Tables'!$S$10:$U$10))</f>
        <v>1</v>
      </c>
      <c r="DC49" s="63">
        <f>(1+SUMPRODUCT($EJ49:$EL49,'Conversion Tables'!$V$10:$X$10))</f>
        <v>1</v>
      </c>
      <c r="DD49" s="64">
        <f>DA49*DB49*DC49*'Weighting Scale'!$D$12</f>
        <v>0</v>
      </c>
      <c r="DE49" s="63">
        <f>IFERROR(VLOOKUP(V49,'Conversion Tables'!$G$8:$N$12,2, FALSE)/'Conversion Tables'!$H$12*Max_Point,0)</f>
        <v>0</v>
      </c>
      <c r="DF49" s="63">
        <f>(1+SUMPRODUCT($EG49:$EI49,'Conversion Tables'!$S$11:$U$11))</f>
        <v>1</v>
      </c>
      <c r="DG49" s="63">
        <f>(1+SUMPRODUCT($EJ49:$EL49,'Conversion Tables'!$V$11:$X$11))</f>
        <v>1</v>
      </c>
      <c r="DH49" s="64">
        <f>DE49*DF49*DG49*'Weighting Scale'!$D$14</f>
        <v>0</v>
      </c>
      <c r="DI49" s="63">
        <f>IFERROR(VLOOKUP(X49,'Conversion Tables'!$G$8:$N$12,3,FALSE)/'Conversion Tables'!$I$12*Max_Point,0)</f>
        <v>0</v>
      </c>
      <c r="DJ49" s="63">
        <f>(1+SUMPRODUCT($EG49:$EI49,'Conversion Tables'!$S$12:$U$12))</f>
        <v>1</v>
      </c>
      <c r="DK49" s="63">
        <f>(1+SUMPRODUCT($EJ49:$EL49,'Conversion Tables'!$V$12:$X$12))</f>
        <v>1</v>
      </c>
      <c r="DL49" s="64">
        <f>DI49*DJ49*DK49*'Weighting Scale'!$D$15</f>
        <v>0</v>
      </c>
      <c r="DM49" s="63">
        <f>IFERROR(VLOOKUP(Y49,'Conversion Tables'!$G$8:$N$12,4,FALSE)/'Conversion Tables'!$J$12*Max_Point,0)</f>
        <v>0</v>
      </c>
      <c r="DN49" s="63">
        <f>(1+SUMPRODUCT($EG49:$EI49,'Conversion Tables'!$S$13:$U$13))</f>
        <v>1</v>
      </c>
      <c r="DO49" s="63">
        <f>(1+SUMPRODUCT($EJ49:$EL49,'Conversion Tables'!$V$13:$X$13))</f>
        <v>1</v>
      </c>
      <c r="DP49" s="64">
        <f>DM49*DN49*DO49*'Weighting Scale'!$D$13</f>
        <v>0</v>
      </c>
      <c r="DQ49" s="63">
        <f>IFERROR(VLOOKUP(AA49,'Conversion Tables'!$G$8:$N$12,4,FALSE)/'Conversion Tables'!$K$12*Max_Point,0)</f>
        <v>0</v>
      </c>
      <c r="DR49" s="63">
        <f>(1+SUMPRODUCT($EG49:$EI49,'Conversion Tables'!$S$14:$U$14))</f>
        <v>1</v>
      </c>
      <c r="DS49" s="63">
        <f>(1+SUMPRODUCT($EJ49:$EL49,'Conversion Tables'!$V$14:$X$14))</f>
        <v>1</v>
      </c>
      <c r="DT49" s="64">
        <f>DQ49*DR49*DS49*'Weighting Scale'!$D$16</f>
        <v>0</v>
      </c>
      <c r="DU49" s="63">
        <f>IFERROR(VLOOKUP(AB49,'Conversion Tables'!$G$8:$N$12,5,FALSE)/'Conversion Tables'!$L$12*Max_Point,0)</f>
        <v>0</v>
      </c>
      <c r="DV49" s="63">
        <f>(1+SUMPRODUCT($EG49:$EI49,'Conversion Tables'!$S$15:$U$15))</f>
        <v>1</v>
      </c>
      <c r="DW49" s="63">
        <f>(1+SUMPRODUCT($EJ49:$EL49,'Conversion Tables'!$V$15:$X$15))</f>
        <v>1</v>
      </c>
      <c r="DX49" s="64">
        <f>DU49*DV49*DW49*'Weighting Scale'!$D$17</f>
        <v>0</v>
      </c>
      <c r="DY49" s="63">
        <f>IFERROR(VLOOKUP(AC49,'Conversion Tables'!$G$8:$N$12,6,FALSE)/'Conversion Tables'!$M$12*Max_Point,0)</f>
        <v>0</v>
      </c>
      <c r="DZ49" s="63">
        <f>(1+SUMPRODUCT($EG49:$EI49,'Conversion Tables'!$S$16:$U$16))</f>
        <v>1</v>
      </c>
      <c r="EA49" s="63">
        <f>(1+SUMPRODUCT($EJ49:$EL49,'Conversion Tables'!$V$16:$X$16))</f>
        <v>1</v>
      </c>
      <c r="EB49" s="64">
        <f>DY49*DZ49*EA49*'Weighting Scale'!$D$18</f>
        <v>0</v>
      </c>
      <c r="EC49" s="63">
        <f>IFERROR(VLOOKUP(AD49,'Conversion Tables'!$G$8:$N$12,7,FALSE)/'Conversion Tables'!$N$12*Max_Point,0)</f>
        <v>0</v>
      </c>
      <c r="ED49" s="63">
        <f>(1+SUMPRODUCT($EG49:$EI49,'Conversion Tables'!$S$17:$U$17))</f>
        <v>1</v>
      </c>
      <c r="EE49" s="63">
        <f>(1+SUMPRODUCT($EJ49:$EL49,'Conversion Tables'!$V$17:$X$17))</f>
        <v>1</v>
      </c>
      <c r="EF49" s="64">
        <f>EC49*ED49*EE49*'Weighting Scale'!$D$19</f>
        <v>0</v>
      </c>
      <c r="EG49" s="63">
        <f>IFERROR(VLOOKUP(AE49,'Conversion Tables'!$G$16:$M$20,2,FALSE)/'Conversion Tables'!$H$20*'Conversion Tables'!$H$21,0)</f>
        <v>0</v>
      </c>
      <c r="EH49" s="63">
        <f>IFERROR(VLOOKUP(AF49,'Conversion Tables'!$G$16:$M$20,3,FALSE)/'Conversion Tables'!$I$20*'Conversion Tables'!$I$21,0)</f>
        <v>0</v>
      </c>
      <c r="EI49" s="63">
        <f>IFERROR(VLOOKUP(AG49,'Conversion Tables'!$G$16:$M$20,4,FALSE)/'Conversion Tables'!J$20*'Conversion Tables'!$J$21,0)</f>
        <v>0</v>
      </c>
      <c r="EJ49" s="63">
        <f>IFERROR(VLOOKUP(AH49,'Conversion Tables'!$G$16:$M$20,5,FALSE)/'Conversion Tables'!K$20*'Conversion Tables'!$K$21,0)</f>
        <v>0</v>
      </c>
      <c r="EK49" s="63">
        <f>IFERROR(VLOOKUP(AI49,'Conversion Tables'!$G$16:$M$20,6,FALSE)/'Conversion Tables'!L$20*'Conversion Tables'!$L$21,0)</f>
        <v>0</v>
      </c>
      <c r="EL49" s="63">
        <f>IFERROR(VLOOKUP(AJ49,'Conversion Tables'!$G$16:$M$20,7,FALSE)/'Conversion Tables'!M$20*'Conversion Tables'!$M$21,0)</f>
        <v>0</v>
      </c>
      <c r="EM49" s="64">
        <f t="shared" si="37"/>
        <v>0</v>
      </c>
    </row>
    <row r="50" spans="1:143" ht="39" customHeight="1" thickBot="1" x14ac:dyDescent="0.3">
      <c r="A50" s="156">
        <v>39</v>
      </c>
      <c r="B50" s="66"/>
      <c r="C50" s="67"/>
      <c r="D50" s="67"/>
      <c r="E50" s="157"/>
      <c r="F50" s="67"/>
      <c r="G50" s="158"/>
      <c r="H50" s="99"/>
      <c r="I50" s="224"/>
      <c r="J50" s="221"/>
      <c r="K50" s="131" t="str">
        <f t="shared" si="22"/>
        <v/>
      </c>
      <c r="L50" s="119"/>
      <c r="M50" s="97"/>
      <c r="N50" s="97"/>
      <c r="O50" s="119"/>
      <c r="P50" s="97"/>
      <c r="Q50" s="97"/>
      <c r="R50" s="119"/>
      <c r="S50" s="97"/>
      <c r="T50" s="97"/>
      <c r="U50" s="119"/>
      <c r="V50" s="97"/>
      <c r="W50" s="119"/>
      <c r="X50" s="97"/>
      <c r="Y50" s="97"/>
      <c r="Z50" s="201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135">
        <f t="shared" si="23"/>
        <v>0</v>
      </c>
      <c r="AL50" s="135">
        <f t="shared" si="24"/>
        <v>0</v>
      </c>
      <c r="AM50" s="135">
        <f t="shared" si="25"/>
        <v>0</v>
      </c>
      <c r="AN50" s="135">
        <f t="shared" si="26"/>
        <v>0</v>
      </c>
      <c r="AO50" s="135">
        <f t="shared" si="27"/>
        <v>0</v>
      </c>
      <c r="AP50" s="135">
        <f t="shared" si="28"/>
        <v>0</v>
      </c>
      <c r="AQ50" s="135">
        <f t="shared" si="29"/>
        <v>0</v>
      </c>
      <c r="AR50" s="135">
        <f t="shared" si="30"/>
        <v>0</v>
      </c>
      <c r="AS50" s="135">
        <f t="shared" si="31"/>
        <v>0</v>
      </c>
      <c r="AT50" s="135">
        <f t="shared" si="32"/>
        <v>0</v>
      </c>
      <c r="AU50" s="170">
        <f t="shared" si="33"/>
        <v>0</v>
      </c>
      <c r="AV50" s="342" t="str">
        <f t="shared" si="20"/>
        <v/>
      </c>
      <c r="AW50" s="136" t="str">
        <f t="shared" si="34"/>
        <v/>
      </c>
      <c r="AX50" s="112"/>
      <c r="AY50" s="348" t="str">
        <f t="shared" si="35"/>
        <v/>
      </c>
      <c r="AZ50" s="133"/>
      <c r="BA50" s="149">
        <f t="shared" si="36"/>
        <v>0</v>
      </c>
      <c r="BB50" s="214"/>
      <c r="BC50" s="212"/>
      <c r="BD50" s="212"/>
      <c r="BE50" s="212"/>
      <c r="BF50" s="212"/>
      <c r="BG50" s="213"/>
      <c r="BH50" s="257" t="str">
        <f t="shared" si="21"/>
        <v/>
      </c>
      <c r="BI50" s="115"/>
      <c r="BJ50" s="116"/>
      <c r="BK50" s="116"/>
      <c r="BL50" s="116"/>
      <c r="BM50" s="116"/>
      <c r="BN50" s="116"/>
      <c r="BO50" s="116"/>
      <c r="BP50" s="140" t="str">
        <f>IF(AZ50&lt;=1,"",IF($BJ50="",0,VLOOKUP($BJ50,'Conversion Tables'!$B$37:$C$62,2,FALSE))+IF($BK50="",0,VLOOKUP($BK50,'Conversion Tables'!$B$37:$C$62,2,FALSE))+IF($BL50="",0,VLOOKUP($BL50,'Conversion Tables'!$B$37:$C$62,2,FALSE))+IF($BM50="",0,VLOOKUP($BM50,'Conversion Tables'!$B$37:$C$62,2,FALSE))+IF($BN50="",0,VLOOKUP($BN50,'Conversion Tables'!$B$37:$C$62,2,FALSE))+IF($BO50="",0,VLOOKUP($BO50,'Conversion Tables'!$B$37:$C$62,2,FALSE)))</f>
        <v/>
      </c>
      <c r="BQ50" s="138"/>
      <c r="BR50" s="117"/>
      <c r="CM50" s="63">
        <f>IFERROR(VLOOKUP(M50,'Conversion Tables'!$B$8:$E$32,2,FALSE),0)</f>
        <v>0</v>
      </c>
      <c r="CN50" s="63">
        <f>IFERROR(VLOOKUP(N50,'Conversion Tables'!$B$8:$E$32,2,FALSE),0)</f>
        <v>0</v>
      </c>
      <c r="CO50" s="63">
        <f>(CM50-CN50)/'Conversion Tables'!$C$32*Max_Point</f>
        <v>0</v>
      </c>
      <c r="CP50" s="63">
        <f>(1+SUMPRODUCT($EG50:$EI50,'Conversion Tables'!$S$8:$U$8))</f>
        <v>1</v>
      </c>
      <c r="CQ50" s="63">
        <f>(1+SUMPRODUCT($EJ50:$EL50,'Conversion Tables'!$V$8:$X$8))</f>
        <v>1</v>
      </c>
      <c r="CR50" s="64">
        <f>CO50*CP50*CQ50*'Weighting Scale'!$D$10</f>
        <v>0</v>
      </c>
      <c r="CS50" s="63">
        <f>IFERROR(VLOOKUP(P50,'Conversion Tables'!$B$8:$E$32,3,FALSE),0)</f>
        <v>0</v>
      </c>
      <c r="CT50" s="63">
        <f>IFERROR(VLOOKUP(Q50,'Conversion Tables'!$B$8:$E$32,3,FALSE),0)</f>
        <v>0</v>
      </c>
      <c r="CU50" s="63">
        <f>(CS50-CT50)/'Conversion Tables'!$D$32*Max_Point</f>
        <v>0</v>
      </c>
      <c r="CV50" s="63">
        <f>(1+SUMPRODUCT($EG50:$EI50,'Conversion Tables'!$S$9:$U$9))</f>
        <v>1</v>
      </c>
      <c r="CW50" s="63">
        <f>(1+SUMPRODUCT($EJ50:$EL50,'Conversion Tables'!$V$9:$X$9))</f>
        <v>1</v>
      </c>
      <c r="CX50" s="64">
        <f>CU50*CV50*CW50*'Weighting Scale'!$D$11</f>
        <v>0</v>
      </c>
      <c r="CY50" s="63">
        <f>IFERROR(VLOOKUP(S50,'Conversion Tables'!$B$8:$E$32,4,FALSE),0)</f>
        <v>0</v>
      </c>
      <c r="CZ50" s="63">
        <f>IFERROR(VLOOKUP(T50,'Conversion Tables'!$B$8:$E$32,4,FALSE),0)</f>
        <v>0</v>
      </c>
      <c r="DA50" s="63">
        <f>(CY50-CZ50)/'Conversion Tables'!$E$32*Max_Point</f>
        <v>0</v>
      </c>
      <c r="DB50" s="63">
        <f>(1+SUMPRODUCT($EG50:$EI50,'Conversion Tables'!$S$10:$U$10))</f>
        <v>1</v>
      </c>
      <c r="DC50" s="63">
        <f>(1+SUMPRODUCT($EJ50:$EL50,'Conversion Tables'!$V$10:$X$10))</f>
        <v>1</v>
      </c>
      <c r="DD50" s="64">
        <f>DA50*DB50*DC50*'Weighting Scale'!$D$12</f>
        <v>0</v>
      </c>
      <c r="DE50" s="63">
        <f>IFERROR(VLOOKUP(V50,'Conversion Tables'!$G$8:$N$12,2, FALSE)/'Conversion Tables'!$H$12*Max_Point,0)</f>
        <v>0</v>
      </c>
      <c r="DF50" s="63">
        <f>(1+SUMPRODUCT($EG50:$EI50,'Conversion Tables'!$S$11:$U$11))</f>
        <v>1</v>
      </c>
      <c r="DG50" s="63">
        <f>(1+SUMPRODUCT($EJ50:$EL50,'Conversion Tables'!$V$11:$X$11))</f>
        <v>1</v>
      </c>
      <c r="DH50" s="64">
        <f>DE50*DF50*DG50*'Weighting Scale'!$D$14</f>
        <v>0</v>
      </c>
      <c r="DI50" s="63">
        <f>IFERROR(VLOOKUP(X50,'Conversion Tables'!$G$8:$N$12,3,FALSE)/'Conversion Tables'!$I$12*Max_Point,0)</f>
        <v>0</v>
      </c>
      <c r="DJ50" s="63">
        <f>(1+SUMPRODUCT($EG50:$EI50,'Conversion Tables'!$S$12:$U$12))</f>
        <v>1</v>
      </c>
      <c r="DK50" s="63">
        <f>(1+SUMPRODUCT($EJ50:$EL50,'Conversion Tables'!$V$12:$X$12))</f>
        <v>1</v>
      </c>
      <c r="DL50" s="64">
        <f>DI50*DJ50*DK50*'Weighting Scale'!$D$15</f>
        <v>0</v>
      </c>
      <c r="DM50" s="63">
        <f>IFERROR(VLOOKUP(Y50,'Conversion Tables'!$G$8:$N$12,4,FALSE)/'Conversion Tables'!$J$12*Max_Point,0)</f>
        <v>0</v>
      </c>
      <c r="DN50" s="63">
        <f>(1+SUMPRODUCT($EG50:$EI50,'Conversion Tables'!$S$13:$U$13))</f>
        <v>1</v>
      </c>
      <c r="DO50" s="63">
        <f>(1+SUMPRODUCT($EJ50:$EL50,'Conversion Tables'!$V$13:$X$13))</f>
        <v>1</v>
      </c>
      <c r="DP50" s="64">
        <f>DM50*DN50*DO50*'Weighting Scale'!$D$13</f>
        <v>0</v>
      </c>
      <c r="DQ50" s="63">
        <f>IFERROR(VLOOKUP(AA50,'Conversion Tables'!$G$8:$N$12,4,FALSE)/'Conversion Tables'!$K$12*Max_Point,0)</f>
        <v>0</v>
      </c>
      <c r="DR50" s="63">
        <f>(1+SUMPRODUCT($EG50:$EI50,'Conversion Tables'!$S$14:$U$14))</f>
        <v>1</v>
      </c>
      <c r="DS50" s="63">
        <f>(1+SUMPRODUCT($EJ50:$EL50,'Conversion Tables'!$V$14:$X$14))</f>
        <v>1</v>
      </c>
      <c r="DT50" s="64">
        <f>DQ50*DR50*DS50*'Weighting Scale'!$D$16</f>
        <v>0</v>
      </c>
      <c r="DU50" s="63">
        <f>IFERROR(VLOOKUP(AB50,'Conversion Tables'!$G$8:$N$12,5,FALSE)/'Conversion Tables'!$L$12*Max_Point,0)</f>
        <v>0</v>
      </c>
      <c r="DV50" s="63">
        <f>(1+SUMPRODUCT($EG50:$EI50,'Conversion Tables'!$S$15:$U$15))</f>
        <v>1</v>
      </c>
      <c r="DW50" s="63">
        <f>(1+SUMPRODUCT($EJ50:$EL50,'Conversion Tables'!$V$15:$X$15))</f>
        <v>1</v>
      </c>
      <c r="DX50" s="64">
        <f>DU50*DV50*DW50*'Weighting Scale'!$D$17</f>
        <v>0</v>
      </c>
      <c r="DY50" s="63">
        <f>IFERROR(VLOOKUP(AC50,'Conversion Tables'!$G$8:$N$12,6,FALSE)/'Conversion Tables'!$M$12*Max_Point,0)</f>
        <v>0</v>
      </c>
      <c r="DZ50" s="63">
        <f>(1+SUMPRODUCT($EG50:$EI50,'Conversion Tables'!$S$16:$U$16))</f>
        <v>1</v>
      </c>
      <c r="EA50" s="63">
        <f>(1+SUMPRODUCT($EJ50:$EL50,'Conversion Tables'!$V$16:$X$16))</f>
        <v>1</v>
      </c>
      <c r="EB50" s="64">
        <f>DY50*DZ50*EA50*'Weighting Scale'!$D$18</f>
        <v>0</v>
      </c>
      <c r="EC50" s="63">
        <f>IFERROR(VLOOKUP(AD50,'Conversion Tables'!$G$8:$N$12,7,FALSE)/'Conversion Tables'!$N$12*Max_Point,0)</f>
        <v>0</v>
      </c>
      <c r="ED50" s="63">
        <f>(1+SUMPRODUCT($EG50:$EI50,'Conversion Tables'!$S$17:$U$17))</f>
        <v>1</v>
      </c>
      <c r="EE50" s="63">
        <f>(1+SUMPRODUCT($EJ50:$EL50,'Conversion Tables'!$V$17:$X$17))</f>
        <v>1</v>
      </c>
      <c r="EF50" s="64">
        <f>EC50*ED50*EE50*'Weighting Scale'!$D$19</f>
        <v>0</v>
      </c>
      <c r="EG50" s="63">
        <f>IFERROR(VLOOKUP(AE50,'Conversion Tables'!$G$16:$M$20,2,FALSE)/'Conversion Tables'!$H$20*'Conversion Tables'!$H$21,0)</f>
        <v>0</v>
      </c>
      <c r="EH50" s="63">
        <f>IFERROR(VLOOKUP(AF50,'Conversion Tables'!$G$16:$M$20,3,FALSE)/'Conversion Tables'!$I$20*'Conversion Tables'!$I$21,0)</f>
        <v>0</v>
      </c>
      <c r="EI50" s="63">
        <f>IFERROR(VLOOKUP(AG50,'Conversion Tables'!$G$16:$M$20,4,FALSE)/'Conversion Tables'!J$20*'Conversion Tables'!$J$21,0)</f>
        <v>0</v>
      </c>
      <c r="EJ50" s="63">
        <f>IFERROR(VLOOKUP(AH50,'Conversion Tables'!$G$16:$M$20,5,FALSE)/'Conversion Tables'!K$20*'Conversion Tables'!$K$21,0)</f>
        <v>0</v>
      </c>
      <c r="EK50" s="63">
        <f>IFERROR(VLOOKUP(AI50,'Conversion Tables'!$G$16:$M$20,6,FALSE)/'Conversion Tables'!L$20*'Conversion Tables'!$L$21,0)</f>
        <v>0</v>
      </c>
      <c r="EL50" s="63">
        <f>IFERROR(VLOOKUP(AJ50,'Conversion Tables'!$G$16:$M$20,7,FALSE)/'Conversion Tables'!M$20*'Conversion Tables'!$M$21,0)</f>
        <v>0</v>
      </c>
      <c r="EM50" s="64">
        <f t="shared" si="37"/>
        <v>0</v>
      </c>
    </row>
    <row r="51" spans="1:143" ht="39" customHeight="1" thickBot="1" x14ac:dyDescent="0.3">
      <c r="A51" s="156">
        <v>40</v>
      </c>
      <c r="B51" s="66"/>
      <c r="C51" s="67"/>
      <c r="D51" s="67"/>
      <c r="E51" s="157"/>
      <c r="F51" s="67"/>
      <c r="G51" s="158"/>
      <c r="H51" s="99"/>
      <c r="I51" s="224"/>
      <c r="J51" s="221"/>
      <c r="K51" s="131" t="str">
        <f t="shared" si="22"/>
        <v/>
      </c>
      <c r="L51" s="119"/>
      <c r="M51" s="97"/>
      <c r="N51" s="97"/>
      <c r="O51" s="119"/>
      <c r="P51" s="97"/>
      <c r="Q51" s="97"/>
      <c r="R51" s="119"/>
      <c r="S51" s="97"/>
      <c r="T51" s="97"/>
      <c r="U51" s="119"/>
      <c r="V51" s="97"/>
      <c r="W51" s="119"/>
      <c r="X51" s="97"/>
      <c r="Y51" s="97"/>
      <c r="Z51" s="201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135">
        <f t="shared" si="23"/>
        <v>0</v>
      </c>
      <c r="AL51" s="135">
        <f t="shared" si="24"/>
        <v>0</v>
      </c>
      <c r="AM51" s="135">
        <f t="shared" si="25"/>
        <v>0</v>
      </c>
      <c r="AN51" s="135">
        <f t="shared" si="26"/>
        <v>0</v>
      </c>
      <c r="AO51" s="135">
        <f t="shared" si="27"/>
        <v>0</v>
      </c>
      <c r="AP51" s="135">
        <f t="shared" si="28"/>
        <v>0</v>
      </c>
      <c r="AQ51" s="135">
        <f t="shared" si="29"/>
        <v>0</v>
      </c>
      <c r="AR51" s="135">
        <f t="shared" si="30"/>
        <v>0</v>
      </c>
      <c r="AS51" s="135">
        <f t="shared" si="31"/>
        <v>0</v>
      </c>
      <c r="AT51" s="135">
        <f t="shared" si="32"/>
        <v>0</v>
      </c>
      <c r="AU51" s="170">
        <f t="shared" si="33"/>
        <v>0</v>
      </c>
      <c r="AV51" s="342" t="str">
        <f t="shared" si="20"/>
        <v/>
      </c>
      <c r="AW51" s="136" t="str">
        <f t="shared" si="34"/>
        <v/>
      </c>
      <c r="AX51" s="112"/>
      <c r="AY51" s="348" t="str">
        <f t="shared" si="35"/>
        <v/>
      </c>
      <c r="AZ51" s="133"/>
      <c r="BA51" s="149">
        <f t="shared" si="36"/>
        <v>0</v>
      </c>
      <c r="BB51" s="214"/>
      <c r="BC51" s="212"/>
      <c r="BD51" s="212"/>
      <c r="BE51" s="212"/>
      <c r="BF51" s="212"/>
      <c r="BG51" s="213"/>
      <c r="BH51" s="257" t="str">
        <f t="shared" si="21"/>
        <v/>
      </c>
      <c r="BI51" s="115"/>
      <c r="BJ51" s="116"/>
      <c r="BK51" s="116"/>
      <c r="BL51" s="116"/>
      <c r="BM51" s="116"/>
      <c r="BN51" s="116"/>
      <c r="BO51" s="116"/>
      <c r="BP51" s="140" t="str">
        <f>IF(AZ51&lt;=1,"",IF($BJ51="",0,VLOOKUP($BJ51,'Conversion Tables'!$B$37:$C$62,2,FALSE))+IF($BK51="",0,VLOOKUP($BK51,'Conversion Tables'!$B$37:$C$62,2,FALSE))+IF($BL51="",0,VLOOKUP($BL51,'Conversion Tables'!$B$37:$C$62,2,FALSE))+IF($BM51="",0,VLOOKUP($BM51,'Conversion Tables'!$B$37:$C$62,2,FALSE))+IF($BN51="",0,VLOOKUP($BN51,'Conversion Tables'!$B$37:$C$62,2,FALSE))+IF($BO51="",0,VLOOKUP($BO51,'Conversion Tables'!$B$37:$C$62,2,FALSE)))</f>
        <v/>
      </c>
      <c r="BQ51" s="138"/>
      <c r="BR51" s="117"/>
      <c r="CM51" s="63">
        <f>IFERROR(VLOOKUP(M51,'Conversion Tables'!$B$8:$E$32,2,FALSE),0)</f>
        <v>0</v>
      </c>
      <c r="CN51" s="63">
        <f>IFERROR(VLOOKUP(N51,'Conversion Tables'!$B$8:$E$32,2,FALSE),0)</f>
        <v>0</v>
      </c>
      <c r="CO51" s="63">
        <f>(CM51-CN51)/'Conversion Tables'!$C$32*Max_Point</f>
        <v>0</v>
      </c>
      <c r="CP51" s="63">
        <f>(1+SUMPRODUCT($EG51:$EI51,'Conversion Tables'!$S$8:$U$8))</f>
        <v>1</v>
      </c>
      <c r="CQ51" s="63">
        <f>(1+SUMPRODUCT($EJ51:$EL51,'Conversion Tables'!$V$8:$X$8))</f>
        <v>1</v>
      </c>
      <c r="CR51" s="64">
        <f>CO51*CP51*CQ51*'Weighting Scale'!$D$10</f>
        <v>0</v>
      </c>
      <c r="CS51" s="63">
        <f>IFERROR(VLOOKUP(P51,'Conversion Tables'!$B$8:$E$32,3,FALSE),0)</f>
        <v>0</v>
      </c>
      <c r="CT51" s="63">
        <f>IFERROR(VLOOKUP(Q51,'Conversion Tables'!$B$8:$E$32,3,FALSE),0)</f>
        <v>0</v>
      </c>
      <c r="CU51" s="63">
        <f>(CS51-CT51)/'Conversion Tables'!$D$32*Max_Point</f>
        <v>0</v>
      </c>
      <c r="CV51" s="63">
        <f>(1+SUMPRODUCT($EG51:$EI51,'Conversion Tables'!$S$9:$U$9))</f>
        <v>1</v>
      </c>
      <c r="CW51" s="63">
        <f>(1+SUMPRODUCT($EJ51:$EL51,'Conversion Tables'!$V$9:$X$9))</f>
        <v>1</v>
      </c>
      <c r="CX51" s="64">
        <f>CU51*CV51*CW51*'Weighting Scale'!$D$11</f>
        <v>0</v>
      </c>
      <c r="CY51" s="63">
        <f>IFERROR(VLOOKUP(S51,'Conversion Tables'!$B$8:$E$32,4,FALSE),0)</f>
        <v>0</v>
      </c>
      <c r="CZ51" s="63">
        <f>IFERROR(VLOOKUP(T51,'Conversion Tables'!$B$8:$E$32,4,FALSE),0)</f>
        <v>0</v>
      </c>
      <c r="DA51" s="63">
        <f>(CY51-CZ51)/'Conversion Tables'!$E$32*Max_Point</f>
        <v>0</v>
      </c>
      <c r="DB51" s="63">
        <f>(1+SUMPRODUCT($EG51:$EI51,'Conversion Tables'!$S$10:$U$10))</f>
        <v>1</v>
      </c>
      <c r="DC51" s="63">
        <f>(1+SUMPRODUCT($EJ51:$EL51,'Conversion Tables'!$V$10:$X$10))</f>
        <v>1</v>
      </c>
      <c r="DD51" s="64">
        <f>DA51*DB51*DC51*'Weighting Scale'!$D$12</f>
        <v>0</v>
      </c>
      <c r="DE51" s="63">
        <f>IFERROR(VLOOKUP(V51,'Conversion Tables'!$G$8:$N$12,2, FALSE)/'Conversion Tables'!$H$12*Max_Point,0)</f>
        <v>0</v>
      </c>
      <c r="DF51" s="63">
        <f>(1+SUMPRODUCT($EG51:$EI51,'Conversion Tables'!$S$11:$U$11))</f>
        <v>1</v>
      </c>
      <c r="DG51" s="63">
        <f>(1+SUMPRODUCT($EJ51:$EL51,'Conversion Tables'!$V$11:$X$11))</f>
        <v>1</v>
      </c>
      <c r="DH51" s="64">
        <f>DE51*DF51*DG51*'Weighting Scale'!$D$14</f>
        <v>0</v>
      </c>
      <c r="DI51" s="63">
        <f>IFERROR(VLOOKUP(X51,'Conversion Tables'!$G$8:$N$12,3,FALSE)/'Conversion Tables'!$I$12*Max_Point,0)</f>
        <v>0</v>
      </c>
      <c r="DJ51" s="63">
        <f>(1+SUMPRODUCT($EG51:$EI51,'Conversion Tables'!$S$12:$U$12))</f>
        <v>1</v>
      </c>
      <c r="DK51" s="63">
        <f>(1+SUMPRODUCT($EJ51:$EL51,'Conversion Tables'!$V$12:$X$12))</f>
        <v>1</v>
      </c>
      <c r="DL51" s="64">
        <f>DI51*DJ51*DK51*'Weighting Scale'!$D$15</f>
        <v>0</v>
      </c>
      <c r="DM51" s="63">
        <f>IFERROR(VLOOKUP(Y51,'Conversion Tables'!$G$8:$N$12,4,FALSE)/'Conversion Tables'!$J$12*Max_Point,0)</f>
        <v>0</v>
      </c>
      <c r="DN51" s="63">
        <f>(1+SUMPRODUCT($EG51:$EI51,'Conversion Tables'!$S$13:$U$13))</f>
        <v>1</v>
      </c>
      <c r="DO51" s="63">
        <f>(1+SUMPRODUCT($EJ51:$EL51,'Conversion Tables'!$V$13:$X$13))</f>
        <v>1</v>
      </c>
      <c r="DP51" s="64">
        <f>DM51*DN51*DO51*'Weighting Scale'!$D$13</f>
        <v>0</v>
      </c>
      <c r="DQ51" s="63">
        <f>IFERROR(VLOOKUP(AA51,'Conversion Tables'!$G$8:$N$12,4,FALSE)/'Conversion Tables'!$K$12*Max_Point,0)</f>
        <v>0</v>
      </c>
      <c r="DR51" s="63">
        <f>(1+SUMPRODUCT($EG51:$EI51,'Conversion Tables'!$S$14:$U$14))</f>
        <v>1</v>
      </c>
      <c r="DS51" s="63">
        <f>(1+SUMPRODUCT($EJ51:$EL51,'Conversion Tables'!$V$14:$X$14))</f>
        <v>1</v>
      </c>
      <c r="DT51" s="64">
        <f>DQ51*DR51*DS51*'Weighting Scale'!$D$16</f>
        <v>0</v>
      </c>
      <c r="DU51" s="63">
        <f>IFERROR(VLOOKUP(AB51,'Conversion Tables'!$G$8:$N$12,5,FALSE)/'Conversion Tables'!$L$12*Max_Point,0)</f>
        <v>0</v>
      </c>
      <c r="DV51" s="63">
        <f>(1+SUMPRODUCT($EG51:$EI51,'Conversion Tables'!$S$15:$U$15))</f>
        <v>1</v>
      </c>
      <c r="DW51" s="63">
        <f>(1+SUMPRODUCT($EJ51:$EL51,'Conversion Tables'!$V$15:$X$15))</f>
        <v>1</v>
      </c>
      <c r="DX51" s="64">
        <f>DU51*DV51*DW51*'Weighting Scale'!$D$17</f>
        <v>0</v>
      </c>
      <c r="DY51" s="63">
        <f>IFERROR(VLOOKUP(AC51,'Conversion Tables'!$G$8:$N$12,6,FALSE)/'Conversion Tables'!$M$12*Max_Point,0)</f>
        <v>0</v>
      </c>
      <c r="DZ51" s="63">
        <f>(1+SUMPRODUCT($EG51:$EI51,'Conversion Tables'!$S$16:$U$16))</f>
        <v>1</v>
      </c>
      <c r="EA51" s="63">
        <f>(1+SUMPRODUCT($EJ51:$EL51,'Conversion Tables'!$V$16:$X$16))</f>
        <v>1</v>
      </c>
      <c r="EB51" s="64">
        <f>DY51*DZ51*EA51*'Weighting Scale'!$D$18</f>
        <v>0</v>
      </c>
      <c r="EC51" s="63">
        <f>IFERROR(VLOOKUP(AD51,'Conversion Tables'!$G$8:$N$12,7,FALSE)/'Conversion Tables'!$N$12*Max_Point,0)</f>
        <v>0</v>
      </c>
      <c r="ED51" s="63">
        <f>(1+SUMPRODUCT($EG51:$EI51,'Conversion Tables'!$S$17:$U$17))</f>
        <v>1</v>
      </c>
      <c r="EE51" s="63">
        <f>(1+SUMPRODUCT($EJ51:$EL51,'Conversion Tables'!$V$17:$X$17))</f>
        <v>1</v>
      </c>
      <c r="EF51" s="64">
        <f>EC51*ED51*EE51*'Weighting Scale'!$D$19</f>
        <v>0</v>
      </c>
      <c r="EG51" s="63">
        <f>IFERROR(VLOOKUP(AE51,'Conversion Tables'!$G$16:$M$20,2,FALSE)/'Conversion Tables'!$H$20*'Conversion Tables'!$H$21,0)</f>
        <v>0</v>
      </c>
      <c r="EH51" s="63">
        <f>IFERROR(VLOOKUP(AF51,'Conversion Tables'!$G$16:$M$20,3,FALSE)/'Conversion Tables'!$I$20*'Conversion Tables'!$I$21,0)</f>
        <v>0</v>
      </c>
      <c r="EI51" s="63">
        <f>IFERROR(VLOOKUP(AG51,'Conversion Tables'!$G$16:$M$20,4,FALSE)/'Conversion Tables'!J$20*'Conversion Tables'!$J$21,0)</f>
        <v>0</v>
      </c>
      <c r="EJ51" s="63">
        <f>IFERROR(VLOOKUP(AH51,'Conversion Tables'!$G$16:$M$20,5,FALSE)/'Conversion Tables'!K$20*'Conversion Tables'!$K$21,0)</f>
        <v>0</v>
      </c>
      <c r="EK51" s="63">
        <f>IFERROR(VLOOKUP(AI51,'Conversion Tables'!$G$16:$M$20,6,FALSE)/'Conversion Tables'!L$20*'Conversion Tables'!$L$21,0)</f>
        <v>0</v>
      </c>
      <c r="EL51" s="63">
        <f>IFERROR(VLOOKUP(AJ51,'Conversion Tables'!$G$16:$M$20,7,FALSE)/'Conversion Tables'!M$20*'Conversion Tables'!$M$21,0)</f>
        <v>0</v>
      </c>
      <c r="EM51" s="64">
        <f t="shared" si="37"/>
        <v>0</v>
      </c>
    </row>
    <row r="52" spans="1:143" ht="39" customHeight="1" thickBot="1" x14ac:dyDescent="0.3">
      <c r="A52" s="156">
        <v>41</v>
      </c>
      <c r="B52" s="66"/>
      <c r="C52" s="67"/>
      <c r="D52" s="67"/>
      <c r="E52" s="157"/>
      <c r="F52" s="67"/>
      <c r="G52" s="158"/>
      <c r="H52" s="99"/>
      <c r="I52" s="224"/>
      <c r="J52" s="221"/>
      <c r="K52" s="131" t="str">
        <f t="shared" si="22"/>
        <v/>
      </c>
      <c r="L52" s="119"/>
      <c r="M52" s="97"/>
      <c r="N52" s="97"/>
      <c r="O52" s="119"/>
      <c r="P52" s="97"/>
      <c r="Q52" s="97"/>
      <c r="R52" s="119"/>
      <c r="S52" s="97"/>
      <c r="T52" s="97"/>
      <c r="U52" s="119"/>
      <c r="V52" s="97"/>
      <c r="W52" s="119"/>
      <c r="X52" s="97"/>
      <c r="Y52" s="97"/>
      <c r="Z52" s="201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135">
        <f t="shared" si="23"/>
        <v>0</v>
      </c>
      <c r="AL52" s="135">
        <f t="shared" si="24"/>
        <v>0</v>
      </c>
      <c r="AM52" s="135">
        <f t="shared" si="25"/>
        <v>0</v>
      </c>
      <c r="AN52" s="135">
        <f t="shared" si="26"/>
        <v>0</v>
      </c>
      <c r="AO52" s="135">
        <f t="shared" si="27"/>
        <v>0</v>
      </c>
      <c r="AP52" s="135">
        <f t="shared" si="28"/>
        <v>0</v>
      </c>
      <c r="AQ52" s="135">
        <f t="shared" si="29"/>
        <v>0</v>
      </c>
      <c r="AR52" s="135">
        <f t="shared" si="30"/>
        <v>0</v>
      </c>
      <c r="AS52" s="135">
        <f t="shared" si="31"/>
        <v>0</v>
      </c>
      <c r="AT52" s="135">
        <f t="shared" si="32"/>
        <v>0</v>
      </c>
      <c r="AU52" s="170">
        <f t="shared" si="33"/>
        <v>0</v>
      </c>
      <c r="AV52" s="342" t="str">
        <f t="shared" si="20"/>
        <v/>
      </c>
      <c r="AW52" s="136" t="str">
        <f t="shared" si="34"/>
        <v/>
      </c>
      <c r="AX52" s="112"/>
      <c r="AY52" s="348" t="str">
        <f t="shared" si="35"/>
        <v/>
      </c>
      <c r="AZ52" s="133"/>
      <c r="BA52" s="149">
        <f t="shared" si="36"/>
        <v>0</v>
      </c>
      <c r="BB52" s="214"/>
      <c r="BC52" s="212"/>
      <c r="BD52" s="212"/>
      <c r="BE52" s="212"/>
      <c r="BF52" s="212"/>
      <c r="BG52" s="213"/>
      <c r="BH52" s="257" t="str">
        <f t="shared" si="21"/>
        <v/>
      </c>
      <c r="BI52" s="115"/>
      <c r="BJ52" s="116"/>
      <c r="BK52" s="116"/>
      <c r="BL52" s="116"/>
      <c r="BM52" s="116"/>
      <c r="BN52" s="116"/>
      <c r="BO52" s="116"/>
      <c r="BP52" s="140" t="str">
        <f>IF(AZ52&lt;=1,"",IF($BJ52="",0,VLOOKUP($BJ52,'Conversion Tables'!$B$37:$C$62,2,FALSE))+IF($BK52="",0,VLOOKUP($BK52,'Conversion Tables'!$B$37:$C$62,2,FALSE))+IF($BL52="",0,VLOOKUP($BL52,'Conversion Tables'!$B$37:$C$62,2,FALSE))+IF($BM52="",0,VLOOKUP($BM52,'Conversion Tables'!$B$37:$C$62,2,FALSE))+IF($BN52="",0,VLOOKUP($BN52,'Conversion Tables'!$B$37:$C$62,2,FALSE))+IF($BO52="",0,VLOOKUP($BO52,'Conversion Tables'!$B$37:$C$62,2,FALSE)))</f>
        <v/>
      </c>
      <c r="BQ52" s="138"/>
      <c r="BR52" s="117"/>
      <c r="CM52" s="63">
        <f>IFERROR(VLOOKUP(M52,'Conversion Tables'!$B$8:$E$32,2,FALSE),0)</f>
        <v>0</v>
      </c>
      <c r="CN52" s="63">
        <f>IFERROR(VLOOKUP(N52,'Conversion Tables'!$B$8:$E$32,2,FALSE),0)</f>
        <v>0</v>
      </c>
      <c r="CO52" s="63">
        <f>(CM52-CN52)/'Conversion Tables'!$C$32*Max_Point</f>
        <v>0</v>
      </c>
      <c r="CP52" s="63">
        <f>(1+SUMPRODUCT($EG52:$EI52,'Conversion Tables'!$S$8:$U$8))</f>
        <v>1</v>
      </c>
      <c r="CQ52" s="63">
        <f>(1+SUMPRODUCT($EJ52:$EL52,'Conversion Tables'!$V$8:$X$8))</f>
        <v>1</v>
      </c>
      <c r="CR52" s="64">
        <f>CO52*CP52*CQ52*'Weighting Scale'!$D$10</f>
        <v>0</v>
      </c>
      <c r="CS52" s="63">
        <f>IFERROR(VLOOKUP(P52,'Conversion Tables'!$B$8:$E$32,3,FALSE),0)</f>
        <v>0</v>
      </c>
      <c r="CT52" s="63">
        <f>IFERROR(VLOOKUP(Q52,'Conversion Tables'!$B$8:$E$32,3,FALSE),0)</f>
        <v>0</v>
      </c>
      <c r="CU52" s="63">
        <f>(CS52-CT52)/'Conversion Tables'!$D$32*Max_Point</f>
        <v>0</v>
      </c>
      <c r="CV52" s="63">
        <f>(1+SUMPRODUCT($EG52:$EI52,'Conversion Tables'!$S$9:$U$9))</f>
        <v>1</v>
      </c>
      <c r="CW52" s="63">
        <f>(1+SUMPRODUCT($EJ52:$EL52,'Conversion Tables'!$V$9:$X$9))</f>
        <v>1</v>
      </c>
      <c r="CX52" s="64">
        <f>CU52*CV52*CW52*'Weighting Scale'!$D$11</f>
        <v>0</v>
      </c>
      <c r="CY52" s="63">
        <f>IFERROR(VLOOKUP(S52,'Conversion Tables'!$B$8:$E$32,4,FALSE),0)</f>
        <v>0</v>
      </c>
      <c r="CZ52" s="63">
        <f>IFERROR(VLOOKUP(T52,'Conversion Tables'!$B$8:$E$32,4,FALSE),0)</f>
        <v>0</v>
      </c>
      <c r="DA52" s="63">
        <f>(CY52-CZ52)/'Conversion Tables'!$E$32*Max_Point</f>
        <v>0</v>
      </c>
      <c r="DB52" s="63">
        <f>(1+SUMPRODUCT($EG52:$EI52,'Conversion Tables'!$S$10:$U$10))</f>
        <v>1</v>
      </c>
      <c r="DC52" s="63">
        <f>(1+SUMPRODUCT($EJ52:$EL52,'Conversion Tables'!$V$10:$X$10))</f>
        <v>1</v>
      </c>
      <c r="DD52" s="64">
        <f>DA52*DB52*DC52*'Weighting Scale'!$D$12</f>
        <v>0</v>
      </c>
      <c r="DE52" s="63">
        <f>IFERROR(VLOOKUP(V52,'Conversion Tables'!$G$8:$N$12,2, FALSE)/'Conversion Tables'!$H$12*Max_Point,0)</f>
        <v>0</v>
      </c>
      <c r="DF52" s="63">
        <f>(1+SUMPRODUCT($EG52:$EI52,'Conversion Tables'!$S$11:$U$11))</f>
        <v>1</v>
      </c>
      <c r="DG52" s="63">
        <f>(1+SUMPRODUCT($EJ52:$EL52,'Conversion Tables'!$V$11:$X$11))</f>
        <v>1</v>
      </c>
      <c r="DH52" s="64">
        <f>DE52*DF52*DG52*'Weighting Scale'!$D$14</f>
        <v>0</v>
      </c>
      <c r="DI52" s="63">
        <f>IFERROR(VLOOKUP(X52,'Conversion Tables'!$G$8:$N$12,3,FALSE)/'Conversion Tables'!$I$12*Max_Point,0)</f>
        <v>0</v>
      </c>
      <c r="DJ52" s="63">
        <f>(1+SUMPRODUCT($EG52:$EI52,'Conversion Tables'!$S$12:$U$12))</f>
        <v>1</v>
      </c>
      <c r="DK52" s="63">
        <f>(1+SUMPRODUCT($EJ52:$EL52,'Conversion Tables'!$V$12:$X$12))</f>
        <v>1</v>
      </c>
      <c r="DL52" s="64">
        <f>DI52*DJ52*DK52*'Weighting Scale'!$D$15</f>
        <v>0</v>
      </c>
      <c r="DM52" s="63">
        <f>IFERROR(VLOOKUP(Y52,'Conversion Tables'!$G$8:$N$12,4,FALSE)/'Conversion Tables'!$J$12*Max_Point,0)</f>
        <v>0</v>
      </c>
      <c r="DN52" s="63">
        <f>(1+SUMPRODUCT($EG52:$EI52,'Conversion Tables'!$S$13:$U$13))</f>
        <v>1</v>
      </c>
      <c r="DO52" s="63">
        <f>(1+SUMPRODUCT($EJ52:$EL52,'Conversion Tables'!$V$13:$X$13))</f>
        <v>1</v>
      </c>
      <c r="DP52" s="64">
        <f>DM52*DN52*DO52*'Weighting Scale'!$D$13</f>
        <v>0</v>
      </c>
      <c r="DQ52" s="63">
        <f>IFERROR(VLOOKUP(AA52,'Conversion Tables'!$G$8:$N$12,4,FALSE)/'Conversion Tables'!$K$12*Max_Point,0)</f>
        <v>0</v>
      </c>
      <c r="DR52" s="63">
        <f>(1+SUMPRODUCT($EG52:$EI52,'Conversion Tables'!$S$14:$U$14))</f>
        <v>1</v>
      </c>
      <c r="DS52" s="63">
        <f>(1+SUMPRODUCT($EJ52:$EL52,'Conversion Tables'!$V$14:$X$14))</f>
        <v>1</v>
      </c>
      <c r="DT52" s="64">
        <f>DQ52*DR52*DS52*'Weighting Scale'!$D$16</f>
        <v>0</v>
      </c>
      <c r="DU52" s="63">
        <f>IFERROR(VLOOKUP(AB52,'Conversion Tables'!$G$8:$N$12,5,FALSE)/'Conversion Tables'!$L$12*Max_Point,0)</f>
        <v>0</v>
      </c>
      <c r="DV52" s="63">
        <f>(1+SUMPRODUCT($EG52:$EI52,'Conversion Tables'!$S$15:$U$15))</f>
        <v>1</v>
      </c>
      <c r="DW52" s="63">
        <f>(1+SUMPRODUCT($EJ52:$EL52,'Conversion Tables'!$V$15:$X$15))</f>
        <v>1</v>
      </c>
      <c r="DX52" s="64">
        <f>DU52*DV52*DW52*'Weighting Scale'!$D$17</f>
        <v>0</v>
      </c>
      <c r="DY52" s="63">
        <f>IFERROR(VLOOKUP(AC52,'Conversion Tables'!$G$8:$N$12,6,FALSE)/'Conversion Tables'!$M$12*Max_Point,0)</f>
        <v>0</v>
      </c>
      <c r="DZ52" s="63">
        <f>(1+SUMPRODUCT($EG52:$EI52,'Conversion Tables'!$S$16:$U$16))</f>
        <v>1</v>
      </c>
      <c r="EA52" s="63">
        <f>(1+SUMPRODUCT($EJ52:$EL52,'Conversion Tables'!$V$16:$X$16))</f>
        <v>1</v>
      </c>
      <c r="EB52" s="64">
        <f>DY52*DZ52*EA52*'Weighting Scale'!$D$18</f>
        <v>0</v>
      </c>
      <c r="EC52" s="63">
        <f>IFERROR(VLOOKUP(AD52,'Conversion Tables'!$G$8:$N$12,7,FALSE)/'Conversion Tables'!$N$12*Max_Point,0)</f>
        <v>0</v>
      </c>
      <c r="ED52" s="63">
        <f>(1+SUMPRODUCT($EG52:$EI52,'Conversion Tables'!$S$17:$U$17))</f>
        <v>1</v>
      </c>
      <c r="EE52" s="63">
        <f>(1+SUMPRODUCT($EJ52:$EL52,'Conversion Tables'!$V$17:$X$17))</f>
        <v>1</v>
      </c>
      <c r="EF52" s="64">
        <f>EC52*ED52*EE52*'Weighting Scale'!$D$19</f>
        <v>0</v>
      </c>
      <c r="EG52" s="63">
        <f>IFERROR(VLOOKUP(AE52,'Conversion Tables'!$G$16:$M$20,2,FALSE)/'Conversion Tables'!$H$20*'Conversion Tables'!$H$21,0)</f>
        <v>0</v>
      </c>
      <c r="EH52" s="63">
        <f>IFERROR(VLOOKUP(AF52,'Conversion Tables'!$G$16:$M$20,3,FALSE)/'Conversion Tables'!$I$20*'Conversion Tables'!$I$21,0)</f>
        <v>0</v>
      </c>
      <c r="EI52" s="63">
        <f>IFERROR(VLOOKUP(AG52,'Conversion Tables'!$G$16:$M$20,4,FALSE)/'Conversion Tables'!J$20*'Conversion Tables'!$J$21,0)</f>
        <v>0</v>
      </c>
      <c r="EJ52" s="63">
        <f>IFERROR(VLOOKUP(AH52,'Conversion Tables'!$G$16:$M$20,5,FALSE)/'Conversion Tables'!K$20*'Conversion Tables'!$K$21,0)</f>
        <v>0</v>
      </c>
      <c r="EK52" s="63">
        <f>IFERROR(VLOOKUP(AI52,'Conversion Tables'!$G$16:$M$20,6,FALSE)/'Conversion Tables'!L$20*'Conversion Tables'!$L$21,0)</f>
        <v>0</v>
      </c>
      <c r="EL52" s="63">
        <f>IFERROR(VLOOKUP(AJ52,'Conversion Tables'!$G$16:$M$20,7,FALSE)/'Conversion Tables'!M$20*'Conversion Tables'!$M$21,0)</f>
        <v>0</v>
      </c>
      <c r="EM52" s="64">
        <f t="shared" si="37"/>
        <v>0</v>
      </c>
    </row>
    <row r="53" spans="1:143" ht="39" customHeight="1" thickBot="1" x14ac:dyDescent="0.3">
      <c r="A53" s="156">
        <v>42</v>
      </c>
      <c r="B53" s="66"/>
      <c r="C53" s="67"/>
      <c r="D53" s="67"/>
      <c r="E53" s="157"/>
      <c r="F53" s="67"/>
      <c r="G53" s="158"/>
      <c r="H53" s="99"/>
      <c r="I53" s="224"/>
      <c r="J53" s="221"/>
      <c r="K53" s="131" t="str">
        <f t="shared" si="22"/>
        <v/>
      </c>
      <c r="L53" s="119"/>
      <c r="M53" s="97"/>
      <c r="N53" s="97"/>
      <c r="O53" s="119"/>
      <c r="P53" s="97"/>
      <c r="Q53" s="97"/>
      <c r="R53" s="119"/>
      <c r="S53" s="97"/>
      <c r="T53" s="97"/>
      <c r="U53" s="119"/>
      <c r="V53" s="97"/>
      <c r="W53" s="119"/>
      <c r="X53" s="97"/>
      <c r="Y53" s="97"/>
      <c r="Z53" s="201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135">
        <f t="shared" si="23"/>
        <v>0</v>
      </c>
      <c r="AL53" s="135">
        <f t="shared" si="24"/>
        <v>0</v>
      </c>
      <c r="AM53" s="135">
        <f t="shared" si="25"/>
        <v>0</v>
      </c>
      <c r="AN53" s="135">
        <f t="shared" si="26"/>
        <v>0</v>
      </c>
      <c r="AO53" s="135">
        <f t="shared" si="27"/>
        <v>0</v>
      </c>
      <c r="AP53" s="135">
        <f t="shared" si="28"/>
        <v>0</v>
      </c>
      <c r="AQ53" s="135">
        <f t="shared" si="29"/>
        <v>0</v>
      </c>
      <c r="AR53" s="135">
        <f t="shared" si="30"/>
        <v>0</v>
      </c>
      <c r="AS53" s="135">
        <f t="shared" si="31"/>
        <v>0</v>
      </c>
      <c r="AT53" s="135">
        <f t="shared" si="32"/>
        <v>0</v>
      </c>
      <c r="AU53" s="170">
        <f t="shared" si="33"/>
        <v>0</v>
      </c>
      <c r="AV53" s="342" t="str">
        <f t="shared" si="20"/>
        <v/>
      </c>
      <c r="AW53" s="136" t="str">
        <f t="shared" si="34"/>
        <v/>
      </c>
      <c r="AX53" s="112"/>
      <c r="AY53" s="348" t="str">
        <f t="shared" si="35"/>
        <v/>
      </c>
      <c r="AZ53" s="133"/>
      <c r="BA53" s="149">
        <f t="shared" si="36"/>
        <v>0</v>
      </c>
      <c r="BB53" s="214"/>
      <c r="BC53" s="212"/>
      <c r="BD53" s="212"/>
      <c r="BE53" s="212"/>
      <c r="BF53" s="212"/>
      <c r="BG53" s="213"/>
      <c r="BH53" s="257" t="str">
        <f t="shared" si="21"/>
        <v/>
      </c>
      <c r="BI53" s="115"/>
      <c r="BJ53" s="116"/>
      <c r="BK53" s="116"/>
      <c r="BL53" s="116"/>
      <c r="BM53" s="116"/>
      <c r="BN53" s="116"/>
      <c r="BO53" s="116"/>
      <c r="BP53" s="140" t="str">
        <f>IF(AZ53&lt;=1,"",IF($BJ53="",0,VLOOKUP($BJ53,'Conversion Tables'!$B$37:$C$62,2,FALSE))+IF($BK53="",0,VLOOKUP($BK53,'Conversion Tables'!$B$37:$C$62,2,FALSE))+IF($BL53="",0,VLOOKUP($BL53,'Conversion Tables'!$B$37:$C$62,2,FALSE))+IF($BM53="",0,VLOOKUP($BM53,'Conversion Tables'!$B$37:$C$62,2,FALSE))+IF($BN53="",0,VLOOKUP($BN53,'Conversion Tables'!$B$37:$C$62,2,FALSE))+IF($BO53="",0,VLOOKUP($BO53,'Conversion Tables'!$B$37:$C$62,2,FALSE)))</f>
        <v/>
      </c>
      <c r="BQ53" s="138"/>
      <c r="BR53" s="117"/>
      <c r="CM53" s="63">
        <f>IFERROR(VLOOKUP(M53,'Conversion Tables'!$B$8:$E$32,2,FALSE),0)</f>
        <v>0</v>
      </c>
      <c r="CN53" s="63">
        <f>IFERROR(VLOOKUP(N53,'Conversion Tables'!$B$8:$E$32,2,FALSE),0)</f>
        <v>0</v>
      </c>
      <c r="CO53" s="63">
        <f>(CM53-CN53)/'Conversion Tables'!$C$32*Max_Point</f>
        <v>0</v>
      </c>
      <c r="CP53" s="63">
        <f>(1+SUMPRODUCT($EG53:$EI53,'Conversion Tables'!$S$8:$U$8))</f>
        <v>1</v>
      </c>
      <c r="CQ53" s="63">
        <f>(1+SUMPRODUCT($EJ53:$EL53,'Conversion Tables'!$V$8:$X$8))</f>
        <v>1</v>
      </c>
      <c r="CR53" s="64">
        <f>CO53*CP53*CQ53*'Weighting Scale'!$D$10</f>
        <v>0</v>
      </c>
      <c r="CS53" s="63">
        <f>IFERROR(VLOOKUP(P53,'Conversion Tables'!$B$8:$E$32,3,FALSE),0)</f>
        <v>0</v>
      </c>
      <c r="CT53" s="63">
        <f>IFERROR(VLOOKUP(Q53,'Conversion Tables'!$B$8:$E$32,3,FALSE),0)</f>
        <v>0</v>
      </c>
      <c r="CU53" s="63">
        <f>(CS53-CT53)/'Conversion Tables'!$D$32*Max_Point</f>
        <v>0</v>
      </c>
      <c r="CV53" s="63">
        <f>(1+SUMPRODUCT($EG53:$EI53,'Conversion Tables'!$S$9:$U$9))</f>
        <v>1</v>
      </c>
      <c r="CW53" s="63">
        <f>(1+SUMPRODUCT($EJ53:$EL53,'Conversion Tables'!$V$9:$X$9))</f>
        <v>1</v>
      </c>
      <c r="CX53" s="64">
        <f>CU53*CV53*CW53*'Weighting Scale'!$D$11</f>
        <v>0</v>
      </c>
      <c r="CY53" s="63">
        <f>IFERROR(VLOOKUP(S53,'Conversion Tables'!$B$8:$E$32,4,FALSE),0)</f>
        <v>0</v>
      </c>
      <c r="CZ53" s="63">
        <f>IFERROR(VLOOKUP(T53,'Conversion Tables'!$B$8:$E$32,4,FALSE),0)</f>
        <v>0</v>
      </c>
      <c r="DA53" s="63">
        <f>(CY53-CZ53)/'Conversion Tables'!$E$32*Max_Point</f>
        <v>0</v>
      </c>
      <c r="DB53" s="63">
        <f>(1+SUMPRODUCT($EG53:$EI53,'Conversion Tables'!$S$10:$U$10))</f>
        <v>1</v>
      </c>
      <c r="DC53" s="63">
        <f>(1+SUMPRODUCT($EJ53:$EL53,'Conversion Tables'!$V$10:$X$10))</f>
        <v>1</v>
      </c>
      <c r="DD53" s="64">
        <f>DA53*DB53*DC53*'Weighting Scale'!$D$12</f>
        <v>0</v>
      </c>
      <c r="DE53" s="63">
        <f>IFERROR(VLOOKUP(V53,'Conversion Tables'!$G$8:$N$12,2, FALSE)/'Conversion Tables'!$H$12*Max_Point,0)</f>
        <v>0</v>
      </c>
      <c r="DF53" s="63">
        <f>(1+SUMPRODUCT($EG53:$EI53,'Conversion Tables'!$S$11:$U$11))</f>
        <v>1</v>
      </c>
      <c r="DG53" s="63">
        <f>(1+SUMPRODUCT($EJ53:$EL53,'Conversion Tables'!$V$11:$X$11))</f>
        <v>1</v>
      </c>
      <c r="DH53" s="64">
        <f>DE53*DF53*DG53*'Weighting Scale'!$D$14</f>
        <v>0</v>
      </c>
      <c r="DI53" s="63">
        <f>IFERROR(VLOOKUP(X53,'Conversion Tables'!$G$8:$N$12,3,FALSE)/'Conversion Tables'!$I$12*Max_Point,0)</f>
        <v>0</v>
      </c>
      <c r="DJ53" s="63">
        <f>(1+SUMPRODUCT($EG53:$EI53,'Conversion Tables'!$S$12:$U$12))</f>
        <v>1</v>
      </c>
      <c r="DK53" s="63">
        <f>(1+SUMPRODUCT($EJ53:$EL53,'Conversion Tables'!$V$12:$X$12))</f>
        <v>1</v>
      </c>
      <c r="DL53" s="64">
        <f>DI53*DJ53*DK53*'Weighting Scale'!$D$15</f>
        <v>0</v>
      </c>
      <c r="DM53" s="63">
        <f>IFERROR(VLOOKUP(Y53,'Conversion Tables'!$G$8:$N$12,4,FALSE)/'Conversion Tables'!$J$12*Max_Point,0)</f>
        <v>0</v>
      </c>
      <c r="DN53" s="63">
        <f>(1+SUMPRODUCT($EG53:$EI53,'Conversion Tables'!$S$13:$U$13))</f>
        <v>1</v>
      </c>
      <c r="DO53" s="63">
        <f>(1+SUMPRODUCT($EJ53:$EL53,'Conversion Tables'!$V$13:$X$13))</f>
        <v>1</v>
      </c>
      <c r="DP53" s="64">
        <f>DM53*DN53*DO53*'Weighting Scale'!$D$13</f>
        <v>0</v>
      </c>
      <c r="DQ53" s="63">
        <f>IFERROR(VLOOKUP(AA53,'Conversion Tables'!$G$8:$N$12,4,FALSE)/'Conversion Tables'!$K$12*Max_Point,0)</f>
        <v>0</v>
      </c>
      <c r="DR53" s="63">
        <f>(1+SUMPRODUCT($EG53:$EI53,'Conversion Tables'!$S$14:$U$14))</f>
        <v>1</v>
      </c>
      <c r="DS53" s="63">
        <f>(1+SUMPRODUCT($EJ53:$EL53,'Conversion Tables'!$V$14:$X$14))</f>
        <v>1</v>
      </c>
      <c r="DT53" s="64">
        <f>DQ53*DR53*DS53*'Weighting Scale'!$D$16</f>
        <v>0</v>
      </c>
      <c r="DU53" s="63">
        <f>IFERROR(VLOOKUP(AB53,'Conversion Tables'!$G$8:$N$12,5,FALSE)/'Conversion Tables'!$L$12*Max_Point,0)</f>
        <v>0</v>
      </c>
      <c r="DV53" s="63">
        <f>(1+SUMPRODUCT($EG53:$EI53,'Conversion Tables'!$S$15:$U$15))</f>
        <v>1</v>
      </c>
      <c r="DW53" s="63">
        <f>(1+SUMPRODUCT($EJ53:$EL53,'Conversion Tables'!$V$15:$X$15))</f>
        <v>1</v>
      </c>
      <c r="DX53" s="64">
        <f>DU53*DV53*DW53*'Weighting Scale'!$D$17</f>
        <v>0</v>
      </c>
      <c r="DY53" s="63">
        <f>IFERROR(VLOOKUP(AC53,'Conversion Tables'!$G$8:$N$12,6,FALSE)/'Conversion Tables'!$M$12*Max_Point,0)</f>
        <v>0</v>
      </c>
      <c r="DZ53" s="63">
        <f>(1+SUMPRODUCT($EG53:$EI53,'Conversion Tables'!$S$16:$U$16))</f>
        <v>1</v>
      </c>
      <c r="EA53" s="63">
        <f>(1+SUMPRODUCT($EJ53:$EL53,'Conversion Tables'!$V$16:$X$16))</f>
        <v>1</v>
      </c>
      <c r="EB53" s="64">
        <f>DY53*DZ53*EA53*'Weighting Scale'!$D$18</f>
        <v>0</v>
      </c>
      <c r="EC53" s="63">
        <f>IFERROR(VLOOKUP(AD53,'Conversion Tables'!$G$8:$N$12,7,FALSE)/'Conversion Tables'!$N$12*Max_Point,0)</f>
        <v>0</v>
      </c>
      <c r="ED53" s="63">
        <f>(1+SUMPRODUCT($EG53:$EI53,'Conversion Tables'!$S$17:$U$17))</f>
        <v>1</v>
      </c>
      <c r="EE53" s="63">
        <f>(1+SUMPRODUCT($EJ53:$EL53,'Conversion Tables'!$V$17:$X$17))</f>
        <v>1</v>
      </c>
      <c r="EF53" s="64">
        <f>EC53*ED53*EE53*'Weighting Scale'!$D$19</f>
        <v>0</v>
      </c>
      <c r="EG53" s="63">
        <f>IFERROR(VLOOKUP(AE53,'Conversion Tables'!$G$16:$M$20,2,FALSE)/'Conversion Tables'!$H$20*'Conversion Tables'!$H$21,0)</f>
        <v>0</v>
      </c>
      <c r="EH53" s="63">
        <f>IFERROR(VLOOKUP(AF53,'Conversion Tables'!$G$16:$M$20,3,FALSE)/'Conversion Tables'!$I$20*'Conversion Tables'!$I$21,0)</f>
        <v>0</v>
      </c>
      <c r="EI53" s="63">
        <f>IFERROR(VLOOKUP(AG53,'Conversion Tables'!$G$16:$M$20,4,FALSE)/'Conversion Tables'!J$20*'Conversion Tables'!$J$21,0)</f>
        <v>0</v>
      </c>
      <c r="EJ53" s="63">
        <f>IFERROR(VLOOKUP(AH53,'Conversion Tables'!$G$16:$M$20,5,FALSE)/'Conversion Tables'!K$20*'Conversion Tables'!$K$21,0)</f>
        <v>0</v>
      </c>
      <c r="EK53" s="63">
        <f>IFERROR(VLOOKUP(AI53,'Conversion Tables'!$G$16:$M$20,6,FALSE)/'Conversion Tables'!L$20*'Conversion Tables'!$L$21,0)</f>
        <v>0</v>
      </c>
      <c r="EL53" s="63">
        <f>IFERROR(VLOOKUP(AJ53,'Conversion Tables'!$G$16:$M$20,7,FALSE)/'Conversion Tables'!M$20*'Conversion Tables'!$M$21,0)</f>
        <v>0</v>
      </c>
      <c r="EM53" s="64">
        <f t="shared" si="37"/>
        <v>0</v>
      </c>
    </row>
    <row r="54" spans="1:143" ht="39" customHeight="1" thickBot="1" x14ac:dyDescent="0.3">
      <c r="A54" s="156">
        <v>43</v>
      </c>
      <c r="B54" s="66"/>
      <c r="C54" s="67"/>
      <c r="D54" s="67"/>
      <c r="E54" s="157"/>
      <c r="F54" s="67"/>
      <c r="G54" s="158"/>
      <c r="H54" s="99"/>
      <c r="I54" s="224"/>
      <c r="J54" s="221"/>
      <c r="K54" s="131" t="str">
        <f t="shared" si="22"/>
        <v/>
      </c>
      <c r="L54" s="119"/>
      <c r="M54" s="97"/>
      <c r="N54" s="97"/>
      <c r="O54" s="119"/>
      <c r="P54" s="97"/>
      <c r="Q54" s="97"/>
      <c r="R54" s="119"/>
      <c r="S54" s="97"/>
      <c r="T54" s="97"/>
      <c r="U54" s="119"/>
      <c r="V54" s="97"/>
      <c r="W54" s="119"/>
      <c r="X54" s="97"/>
      <c r="Y54" s="97"/>
      <c r="Z54" s="201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135">
        <f t="shared" si="23"/>
        <v>0</v>
      </c>
      <c r="AL54" s="135">
        <f t="shared" si="24"/>
        <v>0</v>
      </c>
      <c r="AM54" s="135">
        <f t="shared" si="25"/>
        <v>0</v>
      </c>
      <c r="AN54" s="135">
        <f t="shared" si="26"/>
        <v>0</v>
      </c>
      <c r="AO54" s="135">
        <f t="shared" si="27"/>
        <v>0</v>
      </c>
      <c r="AP54" s="135">
        <f t="shared" si="28"/>
        <v>0</v>
      </c>
      <c r="AQ54" s="135">
        <f t="shared" si="29"/>
        <v>0</v>
      </c>
      <c r="AR54" s="135">
        <f t="shared" si="30"/>
        <v>0</v>
      </c>
      <c r="AS54" s="135">
        <f t="shared" si="31"/>
        <v>0</v>
      </c>
      <c r="AT54" s="135">
        <f t="shared" si="32"/>
        <v>0</v>
      </c>
      <c r="AU54" s="170">
        <f t="shared" si="33"/>
        <v>0</v>
      </c>
      <c r="AV54" s="342" t="str">
        <f t="shared" si="20"/>
        <v/>
      </c>
      <c r="AW54" s="136" t="str">
        <f t="shared" si="34"/>
        <v/>
      </c>
      <c r="AX54" s="112"/>
      <c r="AY54" s="348" t="str">
        <f t="shared" si="35"/>
        <v/>
      </c>
      <c r="AZ54" s="133"/>
      <c r="BA54" s="149">
        <f t="shared" si="36"/>
        <v>0</v>
      </c>
      <c r="BB54" s="214"/>
      <c r="BC54" s="212"/>
      <c r="BD54" s="212"/>
      <c r="BE54" s="212"/>
      <c r="BF54" s="212"/>
      <c r="BG54" s="213"/>
      <c r="BH54" s="257" t="str">
        <f t="shared" si="21"/>
        <v/>
      </c>
      <c r="BI54" s="115"/>
      <c r="BJ54" s="116"/>
      <c r="BK54" s="116"/>
      <c r="BL54" s="116"/>
      <c r="BM54" s="116"/>
      <c r="BN54" s="116"/>
      <c r="BO54" s="116"/>
      <c r="BP54" s="140" t="str">
        <f>IF(AZ54&lt;=1,"",IF($BJ54="",0,VLOOKUP($BJ54,'Conversion Tables'!$B$37:$C$62,2,FALSE))+IF($BK54="",0,VLOOKUP($BK54,'Conversion Tables'!$B$37:$C$62,2,FALSE))+IF($BL54="",0,VLOOKUP($BL54,'Conversion Tables'!$B$37:$C$62,2,FALSE))+IF($BM54="",0,VLOOKUP($BM54,'Conversion Tables'!$B$37:$C$62,2,FALSE))+IF($BN54="",0,VLOOKUP($BN54,'Conversion Tables'!$B$37:$C$62,2,FALSE))+IF($BO54="",0,VLOOKUP($BO54,'Conversion Tables'!$B$37:$C$62,2,FALSE)))</f>
        <v/>
      </c>
      <c r="BQ54" s="138"/>
      <c r="BR54" s="117"/>
      <c r="CM54" s="63">
        <f>IFERROR(VLOOKUP(M54,'Conversion Tables'!$B$8:$E$32,2,FALSE),0)</f>
        <v>0</v>
      </c>
      <c r="CN54" s="63">
        <f>IFERROR(VLOOKUP(N54,'Conversion Tables'!$B$8:$E$32,2,FALSE),0)</f>
        <v>0</v>
      </c>
      <c r="CO54" s="63">
        <f>(CM54-CN54)/'Conversion Tables'!$C$32*Max_Point</f>
        <v>0</v>
      </c>
      <c r="CP54" s="63">
        <f>(1+SUMPRODUCT($EG54:$EI54,'Conversion Tables'!$S$8:$U$8))</f>
        <v>1</v>
      </c>
      <c r="CQ54" s="63">
        <f>(1+SUMPRODUCT($EJ54:$EL54,'Conversion Tables'!$V$8:$X$8))</f>
        <v>1</v>
      </c>
      <c r="CR54" s="64">
        <f>CO54*CP54*CQ54*'Weighting Scale'!$D$10</f>
        <v>0</v>
      </c>
      <c r="CS54" s="63">
        <f>IFERROR(VLOOKUP(P54,'Conversion Tables'!$B$8:$E$32,3,FALSE),0)</f>
        <v>0</v>
      </c>
      <c r="CT54" s="63">
        <f>IFERROR(VLOOKUP(Q54,'Conversion Tables'!$B$8:$E$32,3,FALSE),0)</f>
        <v>0</v>
      </c>
      <c r="CU54" s="63">
        <f>(CS54-CT54)/'Conversion Tables'!$D$32*Max_Point</f>
        <v>0</v>
      </c>
      <c r="CV54" s="63">
        <f>(1+SUMPRODUCT($EG54:$EI54,'Conversion Tables'!$S$9:$U$9))</f>
        <v>1</v>
      </c>
      <c r="CW54" s="63">
        <f>(1+SUMPRODUCT($EJ54:$EL54,'Conversion Tables'!$V$9:$X$9))</f>
        <v>1</v>
      </c>
      <c r="CX54" s="64">
        <f>CU54*CV54*CW54*'Weighting Scale'!$D$11</f>
        <v>0</v>
      </c>
      <c r="CY54" s="63">
        <f>IFERROR(VLOOKUP(S54,'Conversion Tables'!$B$8:$E$32,4,FALSE),0)</f>
        <v>0</v>
      </c>
      <c r="CZ54" s="63">
        <f>IFERROR(VLOOKUP(T54,'Conversion Tables'!$B$8:$E$32,4,FALSE),0)</f>
        <v>0</v>
      </c>
      <c r="DA54" s="63">
        <f>(CY54-CZ54)/'Conversion Tables'!$E$32*Max_Point</f>
        <v>0</v>
      </c>
      <c r="DB54" s="63">
        <f>(1+SUMPRODUCT($EG54:$EI54,'Conversion Tables'!$S$10:$U$10))</f>
        <v>1</v>
      </c>
      <c r="DC54" s="63">
        <f>(1+SUMPRODUCT($EJ54:$EL54,'Conversion Tables'!$V$10:$X$10))</f>
        <v>1</v>
      </c>
      <c r="DD54" s="64">
        <f>DA54*DB54*DC54*'Weighting Scale'!$D$12</f>
        <v>0</v>
      </c>
      <c r="DE54" s="63">
        <f>IFERROR(VLOOKUP(V54,'Conversion Tables'!$G$8:$N$12,2, FALSE)/'Conversion Tables'!$H$12*Max_Point,0)</f>
        <v>0</v>
      </c>
      <c r="DF54" s="63">
        <f>(1+SUMPRODUCT($EG54:$EI54,'Conversion Tables'!$S$11:$U$11))</f>
        <v>1</v>
      </c>
      <c r="DG54" s="63">
        <f>(1+SUMPRODUCT($EJ54:$EL54,'Conversion Tables'!$V$11:$X$11))</f>
        <v>1</v>
      </c>
      <c r="DH54" s="64">
        <f>DE54*DF54*DG54*'Weighting Scale'!$D$14</f>
        <v>0</v>
      </c>
      <c r="DI54" s="63">
        <f>IFERROR(VLOOKUP(X54,'Conversion Tables'!$G$8:$N$12,3,FALSE)/'Conversion Tables'!$I$12*Max_Point,0)</f>
        <v>0</v>
      </c>
      <c r="DJ54" s="63">
        <f>(1+SUMPRODUCT($EG54:$EI54,'Conversion Tables'!$S$12:$U$12))</f>
        <v>1</v>
      </c>
      <c r="DK54" s="63">
        <f>(1+SUMPRODUCT($EJ54:$EL54,'Conversion Tables'!$V$12:$X$12))</f>
        <v>1</v>
      </c>
      <c r="DL54" s="64">
        <f>DI54*DJ54*DK54*'Weighting Scale'!$D$15</f>
        <v>0</v>
      </c>
      <c r="DM54" s="63">
        <f>IFERROR(VLOOKUP(Y54,'Conversion Tables'!$G$8:$N$12,4,FALSE)/'Conversion Tables'!$J$12*Max_Point,0)</f>
        <v>0</v>
      </c>
      <c r="DN54" s="63">
        <f>(1+SUMPRODUCT($EG54:$EI54,'Conversion Tables'!$S$13:$U$13))</f>
        <v>1</v>
      </c>
      <c r="DO54" s="63">
        <f>(1+SUMPRODUCT($EJ54:$EL54,'Conversion Tables'!$V$13:$X$13))</f>
        <v>1</v>
      </c>
      <c r="DP54" s="64">
        <f>DM54*DN54*DO54*'Weighting Scale'!$D$13</f>
        <v>0</v>
      </c>
      <c r="DQ54" s="63">
        <f>IFERROR(VLOOKUP(AA54,'Conversion Tables'!$G$8:$N$12,4,FALSE)/'Conversion Tables'!$K$12*Max_Point,0)</f>
        <v>0</v>
      </c>
      <c r="DR54" s="63">
        <f>(1+SUMPRODUCT($EG54:$EI54,'Conversion Tables'!$S$14:$U$14))</f>
        <v>1</v>
      </c>
      <c r="DS54" s="63">
        <f>(1+SUMPRODUCT($EJ54:$EL54,'Conversion Tables'!$V$14:$X$14))</f>
        <v>1</v>
      </c>
      <c r="DT54" s="64">
        <f>DQ54*DR54*DS54*'Weighting Scale'!$D$16</f>
        <v>0</v>
      </c>
      <c r="DU54" s="63">
        <f>IFERROR(VLOOKUP(AB54,'Conversion Tables'!$G$8:$N$12,5,FALSE)/'Conversion Tables'!$L$12*Max_Point,0)</f>
        <v>0</v>
      </c>
      <c r="DV54" s="63">
        <f>(1+SUMPRODUCT($EG54:$EI54,'Conversion Tables'!$S$15:$U$15))</f>
        <v>1</v>
      </c>
      <c r="DW54" s="63">
        <f>(1+SUMPRODUCT($EJ54:$EL54,'Conversion Tables'!$V$15:$X$15))</f>
        <v>1</v>
      </c>
      <c r="DX54" s="64">
        <f>DU54*DV54*DW54*'Weighting Scale'!$D$17</f>
        <v>0</v>
      </c>
      <c r="DY54" s="63">
        <f>IFERROR(VLOOKUP(AC54,'Conversion Tables'!$G$8:$N$12,6,FALSE)/'Conversion Tables'!$M$12*Max_Point,0)</f>
        <v>0</v>
      </c>
      <c r="DZ54" s="63">
        <f>(1+SUMPRODUCT($EG54:$EI54,'Conversion Tables'!$S$16:$U$16))</f>
        <v>1</v>
      </c>
      <c r="EA54" s="63">
        <f>(1+SUMPRODUCT($EJ54:$EL54,'Conversion Tables'!$V$16:$X$16))</f>
        <v>1</v>
      </c>
      <c r="EB54" s="64">
        <f>DY54*DZ54*EA54*'Weighting Scale'!$D$18</f>
        <v>0</v>
      </c>
      <c r="EC54" s="63">
        <f>IFERROR(VLOOKUP(AD54,'Conversion Tables'!$G$8:$N$12,7,FALSE)/'Conversion Tables'!$N$12*Max_Point,0)</f>
        <v>0</v>
      </c>
      <c r="ED54" s="63">
        <f>(1+SUMPRODUCT($EG54:$EI54,'Conversion Tables'!$S$17:$U$17))</f>
        <v>1</v>
      </c>
      <c r="EE54" s="63">
        <f>(1+SUMPRODUCT($EJ54:$EL54,'Conversion Tables'!$V$17:$X$17))</f>
        <v>1</v>
      </c>
      <c r="EF54" s="64">
        <f>EC54*ED54*EE54*'Weighting Scale'!$D$19</f>
        <v>0</v>
      </c>
      <c r="EG54" s="63">
        <f>IFERROR(VLOOKUP(AE54,'Conversion Tables'!$G$16:$M$20,2,FALSE)/'Conversion Tables'!$H$20*'Conversion Tables'!$H$21,0)</f>
        <v>0</v>
      </c>
      <c r="EH54" s="63">
        <f>IFERROR(VLOOKUP(AF54,'Conversion Tables'!$G$16:$M$20,3,FALSE)/'Conversion Tables'!$I$20*'Conversion Tables'!$I$21,0)</f>
        <v>0</v>
      </c>
      <c r="EI54" s="63">
        <f>IFERROR(VLOOKUP(AG54,'Conversion Tables'!$G$16:$M$20,4,FALSE)/'Conversion Tables'!J$20*'Conversion Tables'!$J$21,0)</f>
        <v>0</v>
      </c>
      <c r="EJ54" s="63">
        <f>IFERROR(VLOOKUP(AH54,'Conversion Tables'!$G$16:$M$20,5,FALSE)/'Conversion Tables'!K$20*'Conversion Tables'!$K$21,0)</f>
        <v>0</v>
      </c>
      <c r="EK54" s="63">
        <f>IFERROR(VLOOKUP(AI54,'Conversion Tables'!$G$16:$M$20,6,FALSE)/'Conversion Tables'!L$20*'Conversion Tables'!$L$21,0)</f>
        <v>0</v>
      </c>
      <c r="EL54" s="63">
        <f>IFERROR(VLOOKUP(AJ54,'Conversion Tables'!$G$16:$M$20,7,FALSE)/'Conversion Tables'!M$20*'Conversion Tables'!$M$21,0)</f>
        <v>0</v>
      </c>
      <c r="EM54" s="64">
        <f t="shared" si="37"/>
        <v>0</v>
      </c>
    </row>
    <row r="55" spans="1:143" ht="39" customHeight="1" thickBot="1" x14ac:dyDescent="0.3">
      <c r="A55" s="156">
        <v>44</v>
      </c>
      <c r="B55" s="66"/>
      <c r="C55" s="67"/>
      <c r="D55" s="67"/>
      <c r="E55" s="157"/>
      <c r="F55" s="67"/>
      <c r="G55" s="158"/>
      <c r="H55" s="99"/>
      <c r="I55" s="224"/>
      <c r="J55" s="221"/>
      <c r="K55" s="131" t="str">
        <f t="shared" si="22"/>
        <v/>
      </c>
      <c r="L55" s="119"/>
      <c r="M55" s="97"/>
      <c r="N55" s="97"/>
      <c r="O55" s="119"/>
      <c r="P55" s="97"/>
      <c r="Q55" s="97"/>
      <c r="R55" s="119"/>
      <c r="S55" s="97"/>
      <c r="T55" s="97"/>
      <c r="U55" s="119"/>
      <c r="V55" s="97"/>
      <c r="W55" s="119"/>
      <c r="X55" s="97"/>
      <c r="Y55" s="97"/>
      <c r="Z55" s="201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135">
        <f t="shared" si="23"/>
        <v>0</v>
      </c>
      <c r="AL55" s="135">
        <f t="shared" si="24"/>
        <v>0</v>
      </c>
      <c r="AM55" s="135">
        <f t="shared" si="25"/>
        <v>0</v>
      </c>
      <c r="AN55" s="135">
        <f t="shared" si="26"/>
        <v>0</v>
      </c>
      <c r="AO55" s="135">
        <f t="shared" si="27"/>
        <v>0</v>
      </c>
      <c r="AP55" s="135">
        <f t="shared" si="28"/>
        <v>0</v>
      </c>
      <c r="AQ55" s="135">
        <f t="shared" si="29"/>
        <v>0</v>
      </c>
      <c r="AR55" s="135">
        <f t="shared" si="30"/>
        <v>0</v>
      </c>
      <c r="AS55" s="135">
        <f t="shared" si="31"/>
        <v>0</v>
      </c>
      <c r="AT55" s="135">
        <f t="shared" si="32"/>
        <v>0</v>
      </c>
      <c r="AU55" s="170">
        <f t="shared" si="33"/>
        <v>0</v>
      </c>
      <c r="AV55" s="342" t="str">
        <f t="shared" si="20"/>
        <v/>
      </c>
      <c r="AW55" s="136" t="str">
        <f t="shared" si="34"/>
        <v/>
      </c>
      <c r="AX55" s="112"/>
      <c r="AY55" s="348" t="str">
        <f t="shared" si="35"/>
        <v/>
      </c>
      <c r="AZ55" s="133"/>
      <c r="BA55" s="149">
        <f t="shared" si="36"/>
        <v>0</v>
      </c>
      <c r="BB55" s="214"/>
      <c r="BC55" s="212"/>
      <c r="BD55" s="212"/>
      <c r="BE55" s="212"/>
      <c r="BF55" s="212"/>
      <c r="BG55" s="213"/>
      <c r="BH55" s="257" t="str">
        <f t="shared" si="21"/>
        <v/>
      </c>
      <c r="BI55" s="115"/>
      <c r="BJ55" s="116"/>
      <c r="BK55" s="116"/>
      <c r="BL55" s="116"/>
      <c r="BM55" s="116"/>
      <c r="BN55" s="116"/>
      <c r="BO55" s="116"/>
      <c r="BP55" s="140" t="str">
        <f>IF(AZ55&lt;=1,"",IF($BJ55="",0,VLOOKUP($BJ55,'Conversion Tables'!$B$37:$C$62,2,FALSE))+IF($BK55="",0,VLOOKUP($BK55,'Conversion Tables'!$B$37:$C$62,2,FALSE))+IF($BL55="",0,VLOOKUP($BL55,'Conversion Tables'!$B$37:$C$62,2,FALSE))+IF($BM55="",0,VLOOKUP($BM55,'Conversion Tables'!$B$37:$C$62,2,FALSE))+IF($BN55="",0,VLOOKUP($BN55,'Conversion Tables'!$B$37:$C$62,2,FALSE))+IF($BO55="",0,VLOOKUP($BO55,'Conversion Tables'!$B$37:$C$62,2,FALSE)))</f>
        <v/>
      </c>
      <c r="BQ55" s="138"/>
      <c r="BR55" s="117"/>
      <c r="CM55" s="63">
        <f>IFERROR(VLOOKUP(M55,'Conversion Tables'!$B$8:$E$32,2,FALSE),0)</f>
        <v>0</v>
      </c>
      <c r="CN55" s="63">
        <f>IFERROR(VLOOKUP(N55,'Conversion Tables'!$B$8:$E$32,2,FALSE),0)</f>
        <v>0</v>
      </c>
      <c r="CO55" s="63">
        <f>(CM55-CN55)/'Conversion Tables'!$C$32*Max_Point</f>
        <v>0</v>
      </c>
      <c r="CP55" s="63">
        <f>(1+SUMPRODUCT($EG55:$EI55,'Conversion Tables'!$S$8:$U$8))</f>
        <v>1</v>
      </c>
      <c r="CQ55" s="63">
        <f>(1+SUMPRODUCT($EJ55:$EL55,'Conversion Tables'!$V$8:$X$8))</f>
        <v>1</v>
      </c>
      <c r="CR55" s="64">
        <f>CO55*CP55*CQ55*'Weighting Scale'!$D$10</f>
        <v>0</v>
      </c>
      <c r="CS55" s="63">
        <f>IFERROR(VLOOKUP(P55,'Conversion Tables'!$B$8:$E$32,3,FALSE),0)</f>
        <v>0</v>
      </c>
      <c r="CT55" s="63">
        <f>IFERROR(VLOOKUP(Q55,'Conversion Tables'!$B$8:$E$32,3,FALSE),0)</f>
        <v>0</v>
      </c>
      <c r="CU55" s="63">
        <f>(CS55-CT55)/'Conversion Tables'!$D$32*Max_Point</f>
        <v>0</v>
      </c>
      <c r="CV55" s="63">
        <f>(1+SUMPRODUCT($EG55:$EI55,'Conversion Tables'!$S$9:$U$9))</f>
        <v>1</v>
      </c>
      <c r="CW55" s="63">
        <f>(1+SUMPRODUCT($EJ55:$EL55,'Conversion Tables'!$V$9:$X$9))</f>
        <v>1</v>
      </c>
      <c r="CX55" s="64">
        <f>CU55*CV55*CW55*'Weighting Scale'!$D$11</f>
        <v>0</v>
      </c>
      <c r="CY55" s="63">
        <f>IFERROR(VLOOKUP(S55,'Conversion Tables'!$B$8:$E$32,4,FALSE),0)</f>
        <v>0</v>
      </c>
      <c r="CZ55" s="63">
        <f>IFERROR(VLOOKUP(T55,'Conversion Tables'!$B$8:$E$32,4,FALSE),0)</f>
        <v>0</v>
      </c>
      <c r="DA55" s="63">
        <f>(CY55-CZ55)/'Conversion Tables'!$E$32*Max_Point</f>
        <v>0</v>
      </c>
      <c r="DB55" s="63">
        <f>(1+SUMPRODUCT($EG55:$EI55,'Conversion Tables'!$S$10:$U$10))</f>
        <v>1</v>
      </c>
      <c r="DC55" s="63">
        <f>(1+SUMPRODUCT($EJ55:$EL55,'Conversion Tables'!$V$10:$X$10))</f>
        <v>1</v>
      </c>
      <c r="DD55" s="64">
        <f>DA55*DB55*DC55*'Weighting Scale'!$D$12</f>
        <v>0</v>
      </c>
      <c r="DE55" s="63">
        <f>IFERROR(VLOOKUP(V55,'Conversion Tables'!$G$8:$N$12,2, FALSE)/'Conversion Tables'!$H$12*Max_Point,0)</f>
        <v>0</v>
      </c>
      <c r="DF55" s="63">
        <f>(1+SUMPRODUCT($EG55:$EI55,'Conversion Tables'!$S$11:$U$11))</f>
        <v>1</v>
      </c>
      <c r="DG55" s="63">
        <f>(1+SUMPRODUCT($EJ55:$EL55,'Conversion Tables'!$V$11:$X$11))</f>
        <v>1</v>
      </c>
      <c r="DH55" s="64">
        <f>DE55*DF55*DG55*'Weighting Scale'!$D$14</f>
        <v>0</v>
      </c>
      <c r="DI55" s="63">
        <f>IFERROR(VLOOKUP(X55,'Conversion Tables'!$G$8:$N$12,3,FALSE)/'Conversion Tables'!$I$12*Max_Point,0)</f>
        <v>0</v>
      </c>
      <c r="DJ55" s="63">
        <f>(1+SUMPRODUCT($EG55:$EI55,'Conversion Tables'!$S$12:$U$12))</f>
        <v>1</v>
      </c>
      <c r="DK55" s="63">
        <f>(1+SUMPRODUCT($EJ55:$EL55,'Conversion Tables'!$V$12:$X$12))</f>
        <v>1</v>
      </c>
      <c r="DL55" s="64">
        <f>DI55*DJ55*DK55*'Weighting Scale'!$D$15</f>
        <v>0</v>
      </c>
      <c r="DM55" s="63">
        <f>IFERROR(VLOOKUP(Y55,'Conversion Tables'!$G$8:$N$12,4,FALSE)/'Conversion Tables'!$J$12*Max_Point,0)</f>
        <v>0</v>
      </c>
      <c r="DN55" s="63">
        <f>(1+SUMPRODUCT($EG55:$EI55,'Conversion Tables'!$S$13:$U$13))</f>
        <v>1</v>
      </c>
      <c r="DO55" s="63">
        <f>(1+SUMPRODUCT($EJ55:$EL55,'Conversion Tables'!$V$13:$X$13))</f>
        <v>1</v>
      </c>
      <c r="DP55" s="64">
        <f>DM55*DN55*DO55*'Weighting Scale'!$D$13</f>
        <v>0</v>
      </c>
      <c r="DQ55" s="63">
        <f>IFERROR(VLOOKUP(AA55,'Conversion Tables'!$G$8:$N$12,4,FALSE)/'Conversion Tables'!$K$12*Max_Point,0)</f>
        <v>0</v>
      </c>
      <c r="DR55" s="63">
        <f>(1+SUMPRODUCT($EG55:$EI55,'Conversion Tables'!$S$14:$U$14))</f>
        <v>1</v>
      </c>
      <c r="DS55" s="63">
        <f>(1+SUMPRODUCT($EJ55:$EL55,'Conversion Tables'!$V$14:$X$14))</f>
        <v>1</v>
      </c>
      <c r="DT55" s="64">
        <f>DQ55*DR55*DS55*'Weighting Scale'!$D$16</f>
        <v>0</v>
      </c>
      <c r="DU55" s="63">
        <f>IFERROR(VLOOKUP(AB55,'Conversion Tables'!$G$8:$N$12,5,FALSE)/'Conversion Tables'!$L$12*Max_Point,0)</f>
        <v>0</v>
      </c>
      <c r="DV55" s="63">
        <f>(1+SUMPRODUCT($EG55:$EI55,'Conversion Tables'!$S$15:$U$15))</f>
        <v>1</v>
      </c>
      <c r="DW55" s="63">
        <f>(1+SUMPRODUCT($EJ55:$EL55,'Conversion Tables'!$V$15:$X$15))</f>
        <v>1</v>
      </c>
      <c r="DX55" s="64">
        <f>DU55*DV55*DW55*'Weighting Scale'!$D$17</f>
        <v>0</v>
      </c>
      <c r="DY55" s="63">
        <f>IFERROR(VLOOKUP(AC55,'Conversion Tables'!$G$8:$N$12,6,FALSE)/'Conversion Tables'!$M$12*Max_Point,0)</f>
        <v>0</v>
      </c>
      <c r="DZ55" s="63">
        <f>(1+SUMPRODUCT($EG55:$EI55,'Conversion Tables'!$S$16:$U$16))</f>
        <v>1</v>
      </c>
      <c r="EA55" s="63">
        <f>(1+SUMPRODUCT($EJ55:$EL55,'Conversion Tables'!$V$16:$X$16))</f>
        <v>1</v>
      </c>
      <c r="EB55" s="64">
        <f>DY55*DZ55*EA55*'Weighting Scale'!$D$18</f>
        <v>0</v>
      </c>
      <c r="EC55" s="63">
        <f>IFERROR(VLOOKUP(AD55,'Conversion Tables'!$G$8:$N$12,7,FALSE)/'Conversion Tables'!$N$12*Max_Point,0)</f>
        <v>0</v>
      </c>
      <c r="ED55" s="63">
        <f>(1+SUMPRODUCT($EG55:$EI55,'Conversion Tables'!$S$17:$U$17))</f>
        <v>1</v>
      </c>
      <c r="EE55" s="63">
        <f>(1+SUMPRODUCT($EJ55:$EL55,'Conversion Tables'!$V$17:$X$17))</f>
        <v>1</v>
      </c>
      <c r="EF55" s="64">
        <f>EC55*ED55*EE55*'Weighting Scale'!$D$19</f>
        <v>0</v>
      </c>
      <c r="EG55" s="63">
        <f>IFERROR(VLOOKUP(AE55,'Conversion Tables'!$G$16:$M$20,2,FALSE)/'Conversion Tables'!$H$20*'Conversion Tables'!$H$21,0)</f>
        <v>0</v>
      </c>
      <c r="EH55" s="63">
        <f>IFERROR(VLOOKUP(AF55,'Conversion Tables'!$G$16:$M$20,3,FALSE)/'Conversion Tables'!$I$20*'Conversion Tables'!$I$21,0)</f>
        <v>0</v>
      </c>
      <c r="EI55" s="63">
        <f>IFERROR(VLOOKUP(AG55,'Conversion Tables'!$G$16:$M$20,4,FALSE)/'Conversion Tables'!J$20*'Conversion Tables'!$J$21,0)</f>
        <v>0</v>
      </c>
      <c r="EJ55" s="63">
        <f>IFERROR(VLOOKUP(AH55,'Conversion Tables'!$G$16:$M$20,5,FALSE)/'Conversion Tables'!K$20*'Conversion Tables'!$K$21,0)</f>
        <v>0</v>
      </c>
      <c r="EK55" s="63">
        <f>IFERROR(VLOOKUP(AI55,'Conversion Tables'!$G$16:$M$20,6,FALSE)/'Conversion Tables'!L$20*'Conversion Tables'!$L$21,0)</f>
        <v>0</v>
      </c>
      <c r="EL55" s="63">
        <f>IFERROR(VLOOKUP(AJ55,'Conversion Tables'!$G$16:$M$20,7,FALSE)/'Conversion Tables'!M$20*'Conversion Tables'!$M$21,0)</f>
        <v>0</v>
      </c>
      <c r="EM55" s="64">
        <f t="shared" si="37"/>
        <v>0</v>
      </c>
    </row>
    <row r="56" spans="1:143" ht="39" customHeight="1" thickBot="1" x14ac:dyDescent="0.3">
      <c r="A56" s="156">
        <v>45</v>
      </c>
      <c r="B56" s="66"/>
      <c r="C56" s="67"/>
      <c r="D56" s="67"/>
      <c r="E56" s="157"/>
      <c r="F56" s="67"/>
      <c r="G56" s="158"/>
      <c r="H56" s="99"/>
      <c r="I56" s="224"/>
      <c r="J56" s="221"/>
      <c r="K56" s="131" t="str">
        <f t="shared" si="22"/>
        <v/>
      </c>
      <c r="L56" s="119"/>
      <c r="M56" s="97"/>
      <c r="N56" s="97"/>
      <c r="O56" s="119"/>
      <c r="P56" s="97"/>
      <c r="Q56" s="97"/>
      <c r="R56" s="119"/>
      <c r="S56" s="97"/>
      <c r="T56" s="97"/>
      <c r="U56" s="119"/>
      <c r="V56" s="97"/>
      <c r="W56" s="119"/>
      <c r="X56" s="97"/>
      <c r="Y56" s="97"/>
      <c r="Z56" s="201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135">
        <f t="shared" si="23"/>
        <v>0</v>
      </c>
      <c r="AL56" s="135">
        <f t="shared" si="24"/>
        <v>0</v>
      </c>
      <c r="AM56" s="135">
        <f t="shared" si="25"/>
        <v>0</v>
      </c>
      <c r="AN56" s="135">
        <f t="shared" si="26"/>
        <v>0</v>
      </c>
      <c r="AO56" s="135">
        <f t="shared" si="27"/>
        <v>0</v>
      </c>
      <c r="AP56" s="135">
        <f t="shared" si="28"/>
        <v>0</v>
      </c>
      <c r="AQ56" s="135">
        <f t="shared" si="29"/>
        <v>0</v>
      </c>
      <c r="AR56" s="135">
        <f t="shared" si="30"/>
        <v>0</v>
      </c>
      <c r="AS56" s="135">
        <f t="shared" si="31"/>
        <v>0</v>
      </c>
      <c r="AT56" s="135">
        <f t="shared" si="32"/>
        <v>0</v>
      </c>
      <c r="AU56" s="170">
        <f t="shared" si="33"/>
        <v>0</v>
      </c>
      <c r="AV56" s="342" t="str">
        <f t="shared" si="20"/>
        <v/>
      </c>
      <c r="AW56" s="136" t="str">
        <f t="shared" si="34"/>
        <v/>
      </c>
      <c r="AX56" s="112"/>
      <c r="AY56" s="348" t="str">
        <f t="shared" si="35"/>
        <v/>
      </c>
      <c r="AZ56" s="133"/>
      <c r="BA56" s="149">
        <f t="shared" si="36"/>
        <v>0</v>
      </c>
      <c r="BB56" s="214"/>
      <c r="BC56" s="212"/>
      <c r="BD56" s="212"/>
      <c r="BE56" s="212"/>
      <c r="BF56" s="212"/>
      <c r="BG56" s="213"/>
      <c r="BH56" s="257" t="str">
        <f t="shared" si="21"/>
        <v/>
      </c>
      <c r="BI56" s="115"/>
      <c r="BJ56" s="116"/>
      <c r="BK56" s="116"/>
      <c r="BL56" s="116"/>
      <c r="BM56" s="116"/>
      <c r="BN56" s="116"/>
      <c r="BO56" s="116"/>
      <c r="BP56" s="140" t="str">
        <f>IF(AZ56&lt;=1,"",IF($BJ56="",0,VLOOKUP($BJ56,'Conversion Tables'!$B$37:$C$62,2,FALSE))+IF($BK56="",0,VLOOKUP($BK56,'Conversion Tables'!$B$37:$C$62,2,FALSE))+IF($BL56="",0,VLOOKUP($BL56,'Conversion Tables'!$B$37:$C$62,2,FALSE))+IF($BM56="",0,VLOOKUP($BM56,'Conversion Tables'!$B$37:$C$62,2,FALSE))+IF($BN56="",0,VLOOKUP($BN56,'Conversion Tables'!$B$37:$C$62,2,FALSE))+IF($BO56="",0,VLOOKUP($BO56,'Conversion Tables'!$B$37:$C$62,2,FALSE)))</f>
        <v/>
      </c>
      <c r="BQ56" s="138"/>
      <c r="BR56" s="117"/>
      <c r="CM56" s="63">
        <f>IFERROR(VLOOKUP(M56,'Conversion Tables'!$B$8:$E$32,2,FALSE),0)</f>
        <v>0</v>
      </c>
      <c r="CN56" s="63">
        <f>IFERROR(VLOOKUP(N56,'Conversion Tables'!$B$8:$E$32,2,FALSE),0)</f>
        <v>0</v>
      </c>
      <c r="CO56" s="63">
        <f>(CM56-CN56)/'Conversion Tables'!$C$32*Max_Point</f>
        <v>0</v>
      </c>
      <c r="CP56" s="63">
        <f>(1+SUMPRODUCT($EG56:$EI56,'Conversion Tables'!$S$8:$U$8))</f>
        <v>1</v>
      </c>
      <c r="CQ56" s="63">
        <f>(1+SUMPRODUCT($EJ56:$EL56,'Conversion Tables'!$V$8:$X$8))</f>
        <v>1</v>
      </c>
      <c r="CR56" s="64">
        <f>CO56*CP56*CQ56*'Weighting Scale'!$D$10</f>
        <v>0</v>
      </c>
      <c r="CS56" s="63">
        <f>IFERROR(VLOOKUP(P56,'Conversion Tables'!$B$8:$E$32,3,FALSE),0)</f>
        <v>0</v>
      </c>
      <c r="CT56" s="63">
        <f>IFERROR(VLOOKUP(Q56,'Conversion Tables'!$B$8:$E$32,3,FALSE),0)</f>
        <v>0</v>
      </c>
      <c r="CU56" s="63">
        <f>(CS56-CT56)/'Conversion Tables'!$D$32*Max_Point</f>
        <v>0</v>
      </c>
      <c r="CV56" s="63">
        <f>(1+SUMPRODUCT($EG56:$EI56,'Conversion Tables'!$S$9:$U$9))</f>
        <v>1</v>
      </c>
      <c r="CW56" s="63">
        <f>(1+SUMPRODUCT($EJ56:$EL56,'Conversion Tables'!$V$9:$X$9))</f>
        <v>1</v>
      </c>
      <c r="CX56" s="64">
        <f>CU56*CV56*CW56*'Weighting Scale'!$D$11</f>
        <v>0</v>
      </c>
      <c r="CY56" s="63">
        <f>IFERROR(VLOOKUP(S56,'Conversion Tables'!$B$8:$E$32,4,FALSE),0)</f>
        <v>0</v>
      </c>
      <c r="CZ56" s="63">
        <f>IFERROR(VLOOKUP(T56,'Conversion Tables'!$B$8:$E$32,4,FALSE),0)</f>
        <v>0</v>
      </c>
      <c r="DA56" s="63">
        <f>(CY56-CZ56)/'Conversion Tables'!$E$32*Max_Point</f>
        <v>0</v>
      </c>
      <c r="DB56" s="63">
        <f>(1+SUMPRODUCT($EG56:$EI56,'Conversion Tables'!$S$10:$U$10))</f>
        <v>1</v>
      </c>
      <c r="DC56" s="63">
        <f>(1+SUMPRODUCT($EJ56:$EL56,'Conversion Tables'!$V$10:$X$10))</f>
        <v>1</v>
      </c>
      <c r="DD56" s="64">
        <f>DA56*DB56*DC56*'Weighting Scale'!$D$12</f>
        <v>0</v>
      </c>
      <c r="DE56" s="63">
        <f>IFERROR(VLOOKUP(V56,'Conversion Tables'!$G$8:$N$12,2, FALSE)/'Conversion Tables'!$H$12*Max_Point,0)</f>
        <v>0</v>
      </c>
      <c r="DF56" s="63">
        <f>(1+SUMPRODUCT($EG56:$EI56,'Conversion Tables'!$S$11:$U$11))</f>
        <v>1</v>
      </c>
      <c r="DG56" s="63">
        <f>(1+SUMPRODUCT($EJ56:$EL56,'Conversion Tables'!$V$11:$X$11))</f>
        <v>1</v>
      </c>
      <c r="DH56" s="64">
        <f>DE56*DF56*DG56*'Weighting Scale'!$D$14</f>
        <v>0</v>
      </c>
      <c r="DI56" s="63">
        <f>IFERROR(VLOOKUP(X56,'Conversion Tables'!$G$8:$N$12,3,FALSE)/'Conversion Tables'!$I$12*Max_Point,0)</f>
        <v>0</v>
      </c>
      <c r="DJ56" s="63">
        <f>(1+SUMPRODUCT($EG56:$EI56,'Conversion Tables'!$S$12:$U$12))</f>
        <v>1</v>
      </c>
      <c r="DK56" s="63">
        <f>(1+SUMPRODUCT($EJ56:$EL56,'Conversion Tables'!$V$12:$X$12))</f>
        <v>1</v>
      </c>
      <c r="DL56" s="64">
        <f>DI56*DJ56*DK56*'Weighting Scale'!$D$15</f>
        <v>0</v>
      </c>
      <c r="DM56" s="63">
        <f>IFERROR(VLOOKUP(Y56,'Conversion Tables'!$G$8:$N$12,4,FALSE)/'Conversion Tables'!$J$12*Max_Point,0)</f>
        <v>0</v>
      </c>
      <c r="DN56" s="63">
        <f>(1+SUMPRODUCT($EG56:$EI56,'Conversion Tables'!$S$13:$U$13))</f>
        <v>1</v>
      </c>
      <c r="DO56" s="63">
        <f>(1+SUMPRODUCT($EJ56:$EL56,'Conversion Tables'!$V$13:$X$13))</f>
        <v>1</v>
      </c>
      <c r="DP56" s="64">
        <f>DM56*DN56*DO56*'Weighting Scale'!$D$13</f>
        <v>0</v>
      </c>
      <c r="DQ56" s="63">
        <f>IFERROR(VLOOKUP(AA56,'Conversion Tables'!$G$8:$N$12,4,FALSE)/'Conversion Tables'!$K$12*Max_Point,0)</f>
        <v>0</v>
      </c>
      <c r="DR56" s="63">
        <f>(1+SUMPRODUCT($EG56:$EI56,'Conversion Tables'!$S$14:$U$14))</f>
        <v>1</v>
      </c>
      <c r="DS56" s="63">
        <f>(1+SUMPRODUCT($EJ56:$EL56,'Conversion Tables'!$V$14:$X$14))</f>
        <v>1</v>
      </c>
      <c r="DT56" s="64">
        <f>DQ56*DR56*DS56*'Weighting Scale'!$D$16</f>
        <v>0</v>
      </c>
      <c r="DU56" s="63">
        <f>IFERROR(VLOOKUP(AB56,'Conversion Tables'!$G$8:$N$12,5,FALSE)/'Conversion Tables'!$L$12*Max_Point,0)</f>
        <v>0</v>
      </c>
      <c r="DV56" s="63">
        <f>(1+SUMPRODUCT($EG56:$EI56,'Conversion Tables'!$S$15:$U$15))</f>
        <v>1</v>
      </c>
      <c r="DW56" s="63">
        <f>(1+SUMPRODUCT($EJ56:$EL56,'Conversion Tables'!$V$15:$X$15))</f>
        <v>1</v>
      </c>
      <c r="DX56" s="64">
        <f>DU56*DV56*DW56*'Weighting Scale'!$D$17</f>
        <v>0</v>
      </c>
      <c r="DY56" s="63">
        <f>IFERROR(VLOOKUP(AC56,'Conversion Tables'!$G$8:$N$12,6,FALSE)/'Conversion Tables'!$M$12*Max_Point,0)</f>
        <v>0</v>
      </c>
      <c r="DZ56" s="63">
        <f>(1+SUMPRODUCT($EG56:$EI56,'Conversion Tables'!$S$16:$U$16))</f>
        <v>1</v>
      </c>
      <c r="EA56" s="63">
        <f>(1+SUMPRODUCT($EJ56:$EL56,'Conversion Tables'!$V$16:$X$16))</f>
        <v>1</v>
      </c>
      <c r="EB56" s="64">
        <f>DY56*DZ56*EA56*'Weighting Scale'!$D$18</f>
        <v>0</v>
      </c>
      <c r="EC56" s="63">
        <f>IFERROR(VLOOKUP(AD56,'Conversion Tables'!$G$8:$N$12,7,FALSE)/'Conversion Tables'!$N$12*Max_Point,0)</f>
        <v>0</v>
      </c>
      <c r="ED56" s="63">
        <f>(1+SUMPRODUCT($EG56:$EI56,'Conversion Tables'!$S$17:$U$17))</f>
        <v>1</v>
      </c>
      <c r="EE56" s="63">
        <f>(1+SUMPRODUCT($EJ56:$EL56,'Conversion Tables'!$V$17:$X$17))</f>
        <v>1</v>
      </c>
      <c r="EF56" s="64">
        <f>EC56*ED56*EE56*'Weighting Scale'!$D$19</f>
        <v>0</v>
      </c>
      <c r="EG56" s="63">
        <f>IFERROR(VLOOKUP(AE56,'Conversion Tables'!$G$16:$M$20,2,FALSE)/'Conversion Tables'!$H$20*'Conversion Tables'!$H$21,0)</f>
        <v>0</v>
      </c>
      <c r="EH56" s="63">
        <f>IFERROR(VLOOKUP(AF56,'Conversion Tables'!$G$16:$M$20,3,FALSE)/'Conversion Tables'!$I$20*'Conversion Tables'!$I$21,0)</f>
        <v>0</v>
      </c>
      <c r="EI56" s="63">
        <f>IFERROR(VLOOKUP(AG56,'Conversion Tables'!$G$16:$M$20,4,FALSE)/'Conversion Tables'!J$20*'Conversion Tables'!$J$21,0)</f>
        <v>0</v>
      </c>
      <c r="EJ56" s="63">
        <f>IFERROR(VLOOKUP(AH56,'Conversion Tables'!$G$16:$M$20,5,FALSE)/'Conversion Tables'!K$20*'Conversion Tables'!$K$21,0)</f>
        <v>0</v>
      </c>
      <c r="EK56" s="63">
        <f>IFERROR(VLOOKUP(AI56,'Conversion Tables'!$G$16:$M$20,6,FALSE)/'Conversion Tables'!L$20*'Conversion Tables'!$L$21,0)</f>
        <v>0</v>
      </c>
      <c r="EL56" s="63">
        <f>IFERROR(VLOOKUP(AJ56,'Conversion Tables'!$G$16:$M$20,7,FALSE)/'Conversion Tables'!M$20*'Conversion Tables'!$M$21,0)</f>
        <v>0</v>
      </c>
      <c r="EM56" s="64">
        <f t="shared" si="37"/>
        <v>0</v>
      </c>
    </row>
    <row r="57" spans="1:143" ht="39" customHeight="1" thickBot="1" x14ac:dyDescent="0.3">
      <c r="A57" s="156">
        <v>46</v>
      </c>
      <c r="B57" s="66"/>
      <c r="C57" s="67"/>
      <c r="D57" s="67"/>
      <c r="E57" s="157"/>
      <c r="F57" s="67"/>
      <c r="G57" s="158"/>
      <c r="H57" s="99"/>
      <c r="I57" s="224"/>
      <c r="J57" s="221"/>
      <c r="K57" s="131" t="str">
        <f t="shared" si="22"/>
        <v/>
      </c>
      <c r="L57" s="119"/>
      <c r="M57" s="97"/>
      <c r="N57" s="97"/>
      <c r="O57" s="119"/>
      <c r="P57" s="97"/>
      <c r="Q57" s="97"/>
      <c r="R57" s="119"/>
      <c r="S57" s="97"/>
      <c r="T57" s="97"/>
      <c r="U57" s="119"/>
      <c r="V57" s="97"/>
      <c r="W57" s="119"/>
      <c r="X57" s="97"/>
      <c r="Y57" s="97"/>
      <c r="Z57" s="201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135">
        <f t="shared" si="23"/>
        <v>0</v>
      </c>
      <c r="AL57" s="135">
        <f t="shared" si="24"/>
        <v>0</v>
      </c>
      <c r="AM57" s="135">
        <f t="shared" si="25"/>
        <v>0</v>
      </c>
      <c r="AN57" s="135">
        <f t="shared" si="26"/>
        <v>0</v>
      </c>
      <c r="AO57" s="135">
        <f t="shared" si="27"/>
        <v>0</v>
      </c>
      <c r="AP57" s="135">
        <f t="shared" si="28"/>
        <v>0</v>
      </c>
      <c r="AQ57" s="135">
        <f t="shared" si="29"/>
        <v>0</v>
      </c>
      <c r="AR57" s="135">
        <f t="shared" si="30"/>
        <v>0</v>
      </c>
      <c r="AS57" s="135">
        <f t="shared" si="31"/>
        <v>0</v>
      </c>
      <c r="AT57" s="135">
        <f t="shared" si="32"/>
        <v>0</v>
      </c>
      <c r="AU57" s="170">
        <f t="shared" si="33"/>
        <v>0</v>
      </c>
      <c r="AV57" s="342" t="str">
        <f t="shared" si="20"/>
        <v/>
      </c>
      <c r="AW57" s="136" t="str">
        <f t="shared" si="34"/>
        <v/>
      </c>
      <c r="AX57" s="112"/>
      <c r="AY57" s="348" t="str">
        <f t="shared" si="35"/>
        <v/>
      </c>
      <c r="AZ57" s="133"/>
      <c r="BA57" s="149">
        <f t="shared" si="36"/>
        <v>0</v>
      </c>
      <c r="BB57" s="214"/>
      <c r="BC57" s="212"/>
      <c r="BD57" s="212"/>
      <c r="BE57" s="212"/>
      <c r="BF57" s="212"/>
      <c r="BG57" s="213"/>
      <c r="BH57" s="257" t="str">
        <f t="shared" si="21"/>
        <v/>
      </c>
      <c r="BI57" s="115"/>
      <c r="BJ57" s="116"/>
      <c r="BK57" s="116"/>
      <c r="BL57" s="116"/>
      <c r="BM57" s="116"/>
      <c r="BN57" s="116"/>
      <c r="BO57" s="116"/>
      <c r="BP57" s="140" t="str">
        <f>IF(AZ57&lt;=1,"",IF($BJ57="",0,VLOOKUP($BJ57,'Conversion Tables'!$B$37:$C$62,2,FALSE))+IF($BK57="",0,VLOOKUP($BK57,'Conversion Tables'!$B$37:$C$62,2,FALSE))+IF($BL57="",0,VLOOKUP($BL57,'Conversion Tables'!$B$37:$C$62,2,FALSE))+IF($BM57="",0,VLOOKUP($BM57,'Conversion Tables'!$B$37:$C$62,2,FALSE))+IF($BN57="",0,VLOOKUP($BN57,'Conversion Tables'!$B$37:$C$62,2,FALSE))+IF($BO57="",0,VLOOKUP($BO57,'Conversion Tables'!$B$37:$C$62,2,FALSE)))</f>
        <v/>
      </c>
      <c r="BQ57" s="138"/>
      <c r="BR57" s="117"/>
      <c r="CM57" s="63">
        <f>IFERROR(VLOOKUP(M57,'Conversion Tables'!$B$8:$E$32,2,FALSE),0)</f>
        <v>0</v>
      </c>
      <c r="CN57" s="63">
        <f>IFERROR(VLOOKUP(N57,'Conversion Tables'!$B$8:$E$32,2,FALSE),0)</f>
        <v>0</v>
      </c>
      <c r="CO57" s="63">
        <f>(CM57-CN57)/'Conversion Tables'!$C$32*Max_Point</f>
        <v>0</v>
      </c>
      <c r="CP57" s="63">
        <f>(1+SUMPRODUCT($EG57:$EI57,'Conversion Tables'!$S$8:$U$8))</f>
        <v>1</v>
      </c>
      <c r="CQ57" s="63">
        <f>(1+SUMPRODUCT($EJ57:$EL57,'Conversion Tables'!$V$8:$X$8))</f>
        <v>1</v>
      </c>
      <c r="CR57" s="64">
        <f>CO57*CP57*CQ57*'Weighting Scale'!$D$10</f>
        <v>0</v>
      </c>
      <c r="CS57" s="63">
        <f>IFERROR(VLOOKUP(P57,'Conversion Tables'!$B$8:$E$32,3,FALSE),0)</f>
        <v>0</v>
      </c>
      <c r="CT57" s="63">
        <f>IFERROR(VLOOKUP(Q57,'Conversion Tables'!$B$8:$E$32,3,FALSE),0)</f>
        <v>0</v>
      </c>
      <c r="CU57" s="63">
        <f>(CS57-CT57)/'Conversion Tables'!$D$32*Max_Point</f>
        <v>0</v>
      </c>
      <c r="CV57" s="63">
        <f>(1+SUMPRODUCT($EG57:$EI57,'Conversion Tables'!$S$9:$U$9))</f>
        <v>1</v>
      </c>
      <c r="CW57" s="63">
        <f>(1+SUMPRODUCT($EJ57:$EL57,'Conversion Tables'!$V$9:$X$9))</f>
        <v>1</v>
      </c>
      <c r="CX57" s="64">
        <f>CU57*CV57*CW57*'Weighting Scale'!$D$11</f>
        <v>0</v>
      </c>
      <c r="CY57" s="63">
        <f>IFERROR(VLOOKUP(S57,'Conversion Tables'!$B$8:$E$32,4,FALSE),0)</f>
        <v>0</v>
      </c>
      <c r="CZ57" s="63">
        <f>IFERROR(VLOOKUP(T57,'Conversion Tables'!$B$8:$E$32,4,FALSE),0)</f>
        <v>0</v>
      </c>
      <c r="DA57" s="63">
        <f>(CY57-CZ57)/'Conversion Tables'!$E$32*Max_Point</f>
        <v>0</v>
      </c>
      <c r="DB57" s="63">
        <f>(1+SUMPRODUCT($EG57:$EI57,'Conversion Tables'!$S$10:$U$10))</f>
        <v>1</v>
      </c>
      <c r="DC57" s="63">
        <f>(1+SUMPRODUCT($EJ57:$EL57,'Conversion Tables'!$V$10:$X$10))</f>
        <v>1</v>
      </c>
      <c r="DD57" s="64">
        <f>DA57*DB57*DC57*'Weighting Scale'!$D$12</f>
        <v>0</v>
      </c>
      <c r="DE57" s="63">
        <f>IFERROR(VLOOKUP(V57,'Conversion Tables'!$G$8:$N$12,2, FALSE)/'Conversion Tables'!$H$12*Max_Point,0)</f>
        <v>0</v>
      </c>
      <c r="DF57" s="63">
        <f>(1+SUMPRODUCT($EG57:$EI57,'Conversion Tables'!$S$11:$U$11))</f>
        <v>1</v>
      </c>
      <c r="DG57" s="63">
        <f>(1+SUMPRODUCT($EJ57:$EL57,'Conversion Tables'!$V$11:$X$11))</f>
        <v>1</v>
      </c>
      <c r="DH57" s="64">
        <f>DE57*DF57*DG57*'Weighting Scale'!$D$14</f>
        <v>0</v>
      </c>
      <c r="DI57" s="63">
        <f>IFERROR(VLOOKUP(X57,'Conversion Tables'!$G$8:$N$12,3,FALSE)/'Conversion Tables'!$I$12*Max_Point,0)</f>
        <v>0</v>
      </c>
      <c r="DJ57" s="63">
        <f>(1+SUMPRODUCT($EG57:$EI57,'Conversion Tables'!$S$12:$U$12))</f>
        <v>1</v>
      </c>
      <c r="DK57" s="63">
        <f>(1+SUMPRODUCT($EJ57:$EL57,'Conversion Tables'!$V$12:$X$12))</f>
        <v>1</v>
      </c>
      <c r="DL57" s="64">
        <f>DI57*DJ57*DK57*'Weighting Scale'!$D$15</f>
        <v>0</v>
      </c>
      <c r="DM57" s="63">
        <f>IFERROR(VLOOKUP(Y57,'Conversion Tables'!$G$8:$N$12,4,FALSE)/'Conversion Tables'!$J$12*Max_Point,0)</f>
        <v>0</v>
      </c>
      <c r="DN57" s="63">
        <f>(1+SUMPRODUCT($EG57:$EI57,'Conversion Tables'!$S$13:$U$13))</f>
        <v>1</v>
      </c>
      <c r="DO57" s="63">
        <f>(1+SUMPRODUCT($EJ57:$EL57,'Conversion Tables'!$V$13:$X$13))</f>
        <v>1</v>
      </c>
      <c r="DP57" s="64">
        <f>DM57*DN57*DO57*'Weighting Scale'!$D$13</f>
        <v>0</v>
      </c>
      <c r="DQ57" s="63">
        <f>IFERROR(VLOOKUP(AA57,'Conversion Tables'!$G$8:$N$12,4,FALSE)/'Conversion Tables'!$K$12*Max_Point,0)</f>
        <v>0</v>
      </c>
      <c r="DR57" s="63">
        <f>(1+SUMPRODUCT($EG57:$EI57,'Conversion Tables'!$S$14:$U$14))</f>
        <v>1</v>
      </c>
      <c r="DS57" s="63">
        <f>(1+SUMPRODUCT($EJ57:$EL57,'Conversion Tables'!$V$14:$X$14))</f>
        <v>1</v>
      </c>
      <c r="DT57" s="64">
        <f>DQ57*DR57*DS57*'Weighting Scale'!$D$16</f>
        <v>0</v>
      </c>
      <c r="DU57" s="63">
        <f>IFERROR(VLOOKUP(AB57,'Conversion Tables'!$G$8:$N$12,5,FALSE)/'Conversion Tables'!$L$12*Max_Point,0)</f>
        <v>0</v>
      </c>
      <c r="DV57" s="63">
        <f>(1+SUMPRODUCT($EG57:$EI57,'Conversion Tables'!$S$15:$U$15))</f>
        <v>1</v>
      </c>
      <c r="DW57" s="63">
        <f>(1+SUMPRODUCT($EJ57:$EL57,'Conversion Tables'!$V$15:$X$15))</f>
        <v>1</v>
      </c>
      <c r="DX57" s="64">
        <f>DU57*DV57*DW57*'Weighting Scale'!$D$17</f>
        <v>0</v>
      </c>
      <c r="DY57" s="63">
        <f>IFERROR(VLOOKUP(AC57,'Conversion Tables'!$G$8:$N$12,6,FALSE)/'Conversion Tables'!$M$12*Max_Point,0)</f>
        <v>0</v>
      </c>
      <c r="DZ57" s="63">
        <f>(1+SUMPRODUCT($EG57:$EI57,'Conversion Tables'!$S$16:$U$16))</f>
        <v>1</v>
      </c>
      <c r="EA57" s="63">
        <f>(1+SUMPRODUCT($EJ57:$EL57,'Conversion Tables'!$V$16:$X$16))</f>
        <v>1</v>
      </c>
      <c r="EB57" s="64">
        <f>DY57*DZ57*EA57*'Weighting Scale'!$D$18</f>
        <v>0</v>
      </c>
      <c r="EC57" s="63">
        <f>IFERROR(VLOOKUP(AD57,'Conversion Tables'!$G$8:$N$12,7,FALSE)/'Conversion Tables'!$N$12*Max_Point,0)</f>
        <v>0</v>
      </c>
      <c r="ED57" s="63">
        <f>(1+SUMPRODUCT($EG57:$EI57,'Conversion Tables'!$S$17:$U$17))</f>
        <v>1</v>
      </c>
      <c r="EE57" s="63">
        <f>(1+SUMPRODUCT($EJ57:$EL57,'Conversion Tables'!$V$17:$X$17))</f>
        <v>1</v>
      </c>
      <c r="EF57" s="64">
        <f>EC57*ED57*EE57*'Weighting Scale'!$D$19</f>
        <v>0</v>
      </c>
      <c r="EG57" s="63">
        <f>IFERROR(VLOOKUP(AE57,'Conversion Tables'!$G$16:$M$20,2,FALSE)/'Conversion Tables'!$H$20*'Conversion Tables'!$H$21,0)</f>
        <v>0</v>
      </c>
      <c r="EH57" s="63">
        <f>IFERROR(VLOOKUP(AF57,'Conversion Tables'!$G$16:$M$20,3,FALSE)/'Conversion Tables'!$I$20*'Conversion Tables'!$I$21,0)</f>
        <v>0</v>
      </c>
      <c r="EI57" s="63">
        <f>IFERROR(VLOOKUP(AG57,'Conversion Tables'!$G$16:$M$20,4,FALSE)/'Conversion Tables'!J$20*'Conversion Tables'!$J$21,0)</f>
        <v>0</v>
      </c>
      <c r="EJ57" s="63">
        <f>IFERROR(VLOOKUP(AH57,'Conversion Tables'!$G$16:$M$20,5,FALSE)/'Conversion Tables'!K$20*'Conversion Tables'!$K$21,0)</f>
        <v>0</v>
      </c>
      <c r="EK57" s="63">
        <f>IFERROR(VLOOKUP(AI57,'Conversion Tables'!$G$16:$M$20,6,FALSE)/'Conversion Tables'!L$20*'Conversion Tables'!$L$21,0)</f>
        <v>0</v>
      </c>
      <c r="EL57" s="63">
        <f>IFERROR(VLOOKUP(AJ57,'Conversion Tables'!$G$16:$M$20,7,FALSE)/'Conversion Tables'!M$20*'Conversion Tables'!$M$21,0)</f>
        <v>0</v>
      </c>
      <c r="EM57" s="64">
        <f t="shared" si="37"/>
        <v>0</v>
      </c>
    </row>
    <row r="58" spans="1:143" ht="39" customHeight="1" thickBot="1" x14ac:dyDescent="0.3">
      <c r="A58" s="156">
        <v>47</v>
      </c>
      <c r="B58" s="66"/>
      <c r="C58" s="67"/>
      <c r="D58" s="67"/>
      <c r="E58" s="157"/>
      <c r="F58" s="67"/>
      <c r="G58" s="158"/>
      <c r="H58" s="99"/>
      <c r="I58" s="227"/>
      <c r="J58" s="221"/>
      <c r="K58" s="131" t="str">
        <f t="shared" si="22"/>
        <v/>
      </c>
      <c r="L58" s="119"/>
      <c r="M58" s="97"/>
      <c r="N58" s="97"/>
      <c r="O58" s="119"/>
      <c r="P58" s="97"/>
      <c r="Q58" s="97"/>
      <c r="R58" s="119"/>
      <c r="S58" s="97"/>
      <c r="T58" s="97"/>
      <c r="U58" s="119"/>
      <c r="V58" s="97"/>
      <c r="W58" s="119"/>
      <c r="X58" s="97"/>
      <c r="Y58" s="97"/>
      <c r="Z58" s="201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135">
        <f t="shared" si="23"/>
        <v>0</v>
      </c>
      <c r="AL58" s="135">
        <f t="shared" si="24"/>
        <v>0</v>
      </c>
      <c r="AM58" s="135">
        <f t="shared" si="25"/>
        <v>0</v>
      </c>
      <c r="AN58" s="135">
        <f t="shared" si="26"/>
        <v>0</v>
      </c>
      <c r="AO58" s="135">
        <f t="shared" si="27"/>
        <v>0</v>
      </c>
      <c r="AP58" s="135">
        <f t="shared" si="28"/>
        <v>0</v>
      </c>
      <c r="AQ58" s="135">
        <f t="shared" si="29"/>
        <v>0</v>
      </c>
      <c r="AR58" s="135">
        <f t="shared" si="30"/>
        <v>0</v>
      </c>
      <c r="AS58" s="135">
        <f t="shared" si="31"/>
        <v>0</v>
      </c>
      <c r="AT58" s="135">
        <f t="shared" si="32"/>
        <v>0</v>
      </c>
      <c r="AU58" s="170">
        <f t="shared" si="33"/>
        <v>0</v>
      </c>
      <c r="AV58" s="342" t="str">
        <f t="shared" si="20"/>
        <v/>
      </c>
      <c r="AW58" s="136" t="str">
        <f t="shared" si="34"/>
        <v/>
      </c>
      <c r="AX58" s="112"/>
      <c r="AY58" s="348" t="str">
        <f t="shared" si="35"/>
        <v/>
      </c>
      <c r="AZ58" s="133"/>
      <c r="BA58" s="149">
        <f t="shared" si="36"/>
        <v>0</v>
      </c>
      <c r="BB58" s="214"/>
      <c r="BC58" s="212"/>
      <c r="BD58" s="212"/>
      <c r="BE58" s="212"/>
      <c r="BF58" s="212"/>
      <c r="BG58" s="213"/>
      <c r="BH58" s="257" t="str">
        <f t="shared" si="21"/>
        <v/>
      </c>
      <c r="BI58" s="115"/>
      <c r="BJ58" s="116"/>
      <c r="BK58" s="116"/>
      <c r="BL58" s="116"/>
      <c r="BM58" s="116"/>
      <c r="BN58" s="116"/>
      <c r="BO58" s="116"/>
      <c r="BP58" s="140" t="str">
        <f>IF(AZ58&lt;=1,"",IF($BJ58="",0,VLOOKUP($BJ58,'Conversion Tables'!$B$37:$C$62,2,FALSE))+IF($BK58="",0,VLOOKUP($BK58,'Conversion Tables'!$B$37:$C$62,2,FALSE))+IF($BL58="",0,VLOOKUP($BL58,'Conversion Tables'!$B$37:$C$62,2,FALSE))+IF($BM58="",0,VLOOKUP($BM58,'Conversion Tables'!$B$37:$C$62,2,FALSE))+IF($BN58="",0,VLOOKUP($BN58,'Conversion Tables'!$B$37:$C$62,2,FALSE))+IF($BO58="",0,VLOOKUP($BO58,'Conversion Tables'!$B$37:$C$62,2,FALSE)))</f>
        <v/>
      </c>
      <c r="BQ58" s="138"/>
      <c r="BR58" s="117"/>
      <c r="CM58" s="63">
        <f>IFERROR(VLOOKUP(M58,'Conversion Tables'!$B$8:$E$32,2,FALSE),0)</f>
        <v>0</v>
      </c>
      <c r="CN58" s="63">
        <f>IFERROR(VLOOKUP(N58,'Conversion Tables'!$B$8:$E$32,2,FALSE),0)</f>
        <v>0</v>
      </c>
      <c r="CO58" s="63">
        <f>(CM58-CN58)/'Conversion Tables'!$C$32*Max_Point</f>
        <v>0</v>
      </c>
      <c r="CP58" s="63">
        <f>(1+SUMPRODUCT($EG58:$EI58,'Conversion Tables'!$S$8:$U$8))</f>
        <v>1</v>
      </c>
      <c r="CQ58" s="63">
        <f>(1+SUMPRODUCT($EJ58:$EL58,'Conversion Tables'!$V$8:$X$8))</f>
        <v>1</v>
      </c>
      <c r="CR58" s="64">
        <f>CO58*CP58*CQ58*'Weighting Scale'!$D$10</f>
        <v>0</v>
      </c>
      <c r="CS58" s="63">
        <f>IFERROR(VLOOKUP(P58,'Conversion Tables'!$B$8:$E$32,3,FALSE),0)</f>
        <v>0</v>
      </c>
      <c r="CT58" s="63">
        <f>IFERROR(VLOOKUP(Q58,'Conversion Tables'!$B$8:$E$32,3,FALSE),0)</f>
        <v>0</v>
      </c>
      <c r="CU58" s="63">
        <f>(CS58-CT58)/'Conversion Tables'!$D$32*Max_Point</f>
        <v>0</v>
      </c>
      <c r="CV58" s="63">
        <f>(1+SUMPRODUCT($EG58:$EI58,'Conversion Tables'!$S$9:$U$9))</f>
        <v>1</v>
      </c>
      <c r="CW58" s="63">
        <f>(1+SUMPRODUCT($EJ58:$EL58,'Conversion Tables'!$V$9:$X$9))</f>
        <v>1</v>
      </c>
      <c r="CX58" s="64">
        <f>CU58*CV58*CW58*'Weighting Scale'!$D$11</f>
        <v>0</v>
      </c>
      <c r="CY58" s="63">
        <f>IFERROR(VLOOKUP(S58,'Conversion Tables'!$B$8:$E$32,4,FALSE),0)</f>
        <v>0</v>
      </c>
      <c r="CZ58" s="63">
        <f>IFERROR(VLOOKUP(T58,'Conversion Tables'!$B$8:$E$32,4,FALSE),0)</f>
        <v>0</v>
      </c>
      <c r="DA58" s="63">
        <f>(CY58-CZ58)/'Conversion Tables'!$E$32*Max_Point</f>
        <v>0</v>
      </c>
      <c r="DB58" s="63">
        <f>(1+SUMPRODUCT($EG58:$EI58,'Conversion Tables'!$S$10:$U$10))</f>
        <v>1</v>
      </c>
      <c r="DC58" s="63">
        <f>(1+SUMPRODUCT($EJ58:$EL58,'Conversion Tables'!$V$10:$X$10))</f>
        <v>1</v>
      </c>
      <c r="DD58" s="64">
        <f>DA58*DB58*DC58*'Weighting Scale'!$D$12</f>
        <v>0</v>
      </c>
      <c r="DE58" s="63">
        <f>IFERROR(VLOOKUP(V58,'Conversion Tables'!$G$8:$N$12,2, FALSE)/'Conversion Tables'!$H$12*Max_Point,0)</f>
        <v>0</v>
      </c>
      <c r="DF58" s="63">
        <f>(1+SUMPRODUCT($EG58:$EI58,'Conversion Tables'!$S$11:$U$11))</f>
        <v>1</v>
      </c>
      <c r="DG58" s="63">
        <f>(1+SUMPRODUCT($EJ58:$EL58,'Conversion Tables'!$V$11:$X$11))</f>
        <v>1</v>
      </c>
      <c r="DH58" s="64">
        <f>DE58*DF58*DG58*'Weighting Scale'!$D$14</f>
        <v>0</v>
      </c>
      <c r="DI58" s="63">
        <f>IFERROR(VLOOKUP(X58,'Conversion Tables'!$G$8:$N$12,3,FALSE)/'Conversion Tables'!$I$12*Max_Point,0)</f>
        <v>0</v>
      </c>
      <c r="DJ58" s="63">
        <f>(1+SUMPRODUCT($EG58:$EI58,'Conversion Tables'!$S$12:$U$12))</f>
        <v>1</v>
      </c>
      <c r="DK58" s="63">
        <f>(1+SUMPRODUCT($EJ58:$EL58,'Conversion Tables'!$V$12:$X$12))</f>
        <v>1</v>
      </c>
      <c r="DL58" s="64">
        <f>DI58*DJ58*DK58*'Weighting Scale'!$D$15</f>
        <v>0</v>
      </c>
      <c r="DM58" s="63">
        <f>IFERROR(VLOOKUP(Y58,'Conversion Tables'!$G$8:$N$12,4,FALSE)/'Conversion Tables'!$J$12*Max_Point,0)</f>
        <v>0</v>
      </c>
      <c r="DN58" s="63">
        <f>(1+SUMPRODUCT($EG58:$EI58,'Conversion Tables'!$S$13:$U$13))</f>
        <v>1</v>
      </c>
      <c r="DO58" s="63">
        <f>(1+SUMPRODUCT($EJ58:$EL58,'Conversion Tables'!$V$13:$X$13))</f>
        <v>1</v>
      </c>
      <c r="DP58" s="64">
        <f>DM58*DN58*DO58*'Weighting Scale'!$D$13</f>
        <v>0</v>
      </c>
      <c r="DQ58" s="63">
        <f>IFERROR(VLOOKUP(AA58,'Conversion Tables'!$G$8:$N$12,4,FALSE)/'Conversion Tables'!$K$12*Max_Point,0)</f>
        <v>0</v>
      </c>
      <c r="DR58" s="63">
        <f>(1+SUMPRODUCT($EG58:$EI58,'Conversion Tables'!$S$14:$U$14))</f>
        <v>1</v>
      </c>
      <c r="DS58" s="63">
        <f>(1+SUMPRODUCT($EJ58:$EL58,'Conversion Tables'!$V$14:$X$14))</f>
        <v>1</v>
      </c>
      <c r="DT58" s="64">
        <f>DQ58*DR58*DS58*'Weighting Scale'!$D$16</f>
        <v>0</v>
      </c>
      <c r="DU58" s="63">
        <f>IFERROR(VLOOKUP(AB58,'Conversion Tables'!$G$8:$N$12,5,FALSE)/'Conversion Tables'!$L$12*Max_Point,0)</f>
        <v>0</v>
      </c>
      <c r="DV58" s="63">
        <f>(1+SUMPRODUCT($EG58:$EI58,'Conversion Tables'!$S$15:$U$15))</f>
        <v>1</v>
      </c>
      <c r="DW58" s="63">
        <f>(1+SUMPRODUCT($EJ58:$EL58,'Conversion Tables'!$V$15:$X$15))</f>
        <v>1</v>
      </c>
      <c r="DX58" s="64">
        <f>DU58*DV58*DW58*'Weighting Scale'!$D$17</f>
        <v>0</v>
      </c>
      <c r="DY58" s="63">
        <f>IFERROR(VLOOKUP(AC58,'Conversion Tables'!$G$8:$N$12,6,FALSE)/'Conversion Tables'!$M$12*Max_Point,0)</f>
        <v>0</v>
      </c>
      <c r="DZ58" s="63">
        <f>(1+SUMPRODUCT($EG58:$EI58,'Conversion Tables'!$S$16:$U$16))</f>
        <v>1</v>
      </c>
      <c r="EA58" s="63">
        <f>(1+SUMPRODUCT($EJ58:$EL58,'Conversion Tables'!$V$16:$X$16))</f>
        <v>1</v>
      </c>
      <c r="EB58" s="64">
        <f>DY58*DZ58*EA58*'Weighting Scale'!$D$18</f>
        <v>0</v>
      </c>
      <c r="EC58" s="63">
        <f>IFERROR(VLOOKUP(AD58,'Conversion Tables'!$G$8:$N$12,7,FALSE)/'Conversion Tables'!$N$12*Max_Point,0)</f>
        <v>0</v>
      </c>
      <c r="ED58" s="63">
        <f>(1+SUMPRODUCT($EG58:$EI58,'Conversion Tables'!$S$17:$U$17))</f>
        <v>1</v>
      </c>
      <c r="EE58" s="63">
        <f>(1+SUMPRODUCT($EJ58:$EL58,'Conversion Tables'!$V$17:$X$17))</f>
        <v>1</v>
      </c>
      <c r="EF58" s="64">
        <f>EC58*ED58*EE58*'Weighting Scale'!$D$19</f>
        <v>0</v>
      </c>
      <c r="EG58" s="63">
        <f>IFERROR(VLOOKUP(AE58,'Conversion Tables'!$G$16:$M$20,2,FALSE)/'Conversion Tables'!$H$20*'Conversion Tables'!$H$21,0)</f>
        <v>0</v>
      </c>
      <c r="EH58" s="63">
        <f>IFERROR(VLOOKUP(AF58,'Conversion Tables'!$G$16:$M$20,3,FALSE)/'Conversion Tables'!$I$20*'Conversion Tables'!$I$21,0)</f>
        <v>0</v>
      </c>
      <c r="EI58" s="63">
        <f>IFERROR(VLOOKUP(AG58,'Conversion Tables'!$G$16:$M$20,4,FALSE)/'Conversion Tables'!J$20*'Conversion Tables'!$J$21,0)</f>
        <v>0</v>
      </c>
      <c r="EJ58" s="63">
        <f>IFERROR(VLOOKUP(AH58,'Conversion Tables'!$G$16:$M$20,5,FALSE)/'Conversion Tables'!K$20*'Conversion Tables'!$K$21,0)</f>
        <v>0</v>
      </c>
      <c r="EK58" s="63">
        <f>IFERROR(VLOOKUP(AI58,'Conversion Tables'!$G$16:$M$20,6,FALSE)/'Conversion Tables'!L$20*'Conversion Tables'!$L$21,0)</f>
        <v>0</v>
      </c>
      <c r="EL58" s="63">
        <f>IFERROR(VLOOKUP(AJ58,'Conversion Tables'!$G$16:$M$20,7,FALSE)/'Conversion Tables'!M$20*'Conversion Tables'!$M$21,0)</f>
        <v>0</v>
      </c>
      <c r="EM58" s="64">
        <f t="shared" si="37"/>
        <v>0</v>
      </c>
    </row>
    <row r="59" spans="1:143" ht="39" customHeight="1" thickBot="1" x14ac:dyDescent="0.3">
      <c r="A59" s="156">
        <v>48</v>
      </c>
      <c r="B59" s="66"/>
      <c r="C59" s="67"/>
      <c r="D59" s="67"/>
      <c r="E59" s="157"/>
      <c r="F59" s="67"/>
      <c r="G59" s="158"/>
      <c r="H59" s="99"/>
      <c r="I59" s="224"/>
      <c r="J59" s="221"/>
      <c r="K59" s="131" t="str">
        <f t="shared" si="22"/>
        <v/>
      </c>
      <c r="L59" s="119"/>
      <c r="M59" s="97"/>
      <c r="N59" s="97"/>
      <c r="O59" s="119"/>
      <c r="P59" s="97"/>
      <c r="Q59" s="97"/>
      <c r="R59" s="119"/>
      <c r="S59" s="97"/>
      <c r="T59" s="97"/>
      <c r="U59" s="119"/>
      <c r="V59" s="97"/>
      <c r="W59" s="119"/>
      <c r="X59" s="97"/>
      <c r="Y59" s="97"/>
      <c r="Z59" s="201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135">
        <f t="shared" si="23"/>
        <v>0</v>
      </c>
      <c r="AL59" s="135">
        <f t="shared" si="24"/>
        <v>0</v>
      </c>
      <c r="AM59" s="135">
        <f t="shared" si="25"/>
        <v>0</v>
      </c>
      <c r="AN59" s="135">
        <f t="shared" si="26"/>
        <v>0</v>
      </c>
      <c r="AO59" s="135">
        <f t="shared" si="27"/>
        <v>0</v>
      </c>
      <c r="AP59" s="135">
        <f t="shared" si="28"/>
        <v>0</v>
      </c>
      <c r="AQ59" s="135">
        <f t="shared" si="29"/>
        <v>0</v>
      </c>
      <c r="AR59" s="135">
        <f t="shared" si="30"/>
        <v>0</v>
      </c>
      <c r="AS59" s="135">
        <f t="shared" si="31"/>
        <v>0</v>
      </c>
      <c r="AT59" s="135">
        <f t="shared" si="32"/>
        <v>0</v>
      </c>
      <c r="AU59" s="170">
        <f t="shared" si="33"/>
        <v>0</v>
      </c>
      <c r="AV59" s="342" t="str">
        <f t="shared" si="20"/>
        <v/>
      </c>
      <c r="AW59" s="136" t="str">
        <f t="shared" si="34"/>
        <v/>
      </c>
      <c r="AX59" s="112"/>
      <c r="AY59" s="348" t="str">
        <f t="shared" si="35"/>
        <v/>
      </c>
      <c r="AZ59" s="133"/>
      <c r="BA59" s="149">
        <f t="shared" si="36"/>
        <v>0</v>
      </c>
      <c r="BB59" s="214"/>
      <c r="BC59" s="212"/>
      <c r="BD59" s="212"/>
      <c r="BE59" s="212"/>
      <c r="BF59" s="212"/>
      <c r="BG59" s="213"/>
      <c r="BH59" s="257" t="str">
        <f t="shared" si="21"/>
        <v/>
      </c>
      <c r="BI59" s="115"/>
      <c r="BJ59" s="116"/>
      <c r="BK59" s="116"/>
      <c r="BL59" s="116"/>
      <c r="BM59" s="116"/>
      <c r="BN59" s="116"/>
      <c r="BO59" s="116"/>
      <c r="BP59" s="140" t="str">
        <f>IF(AZ59&lt;=1,"",IF($BJ59="",0,VLOOKUP($BJ59,'Conversion Tables'!$B$37:$C$62,2,FALSE))+IF($BK59="",0,VLOOKUP($BK59,'Conversion Tables'!$B$37:$C$62,2,FALSE))+IF($BL59="",0,VLOOKUP($BL59,'Conversion Tables'!$B$37:$C$62,2,FALSE))+IF($BM59="",0,VLOOKUP($BM59,'Conversion Tables'!$B$37:$C$62,2,FALSE))+IF($BN59="",0,VLOOKUP($BN59,'Conversion Tables'!$B$37:$C$62,2,FALSE))+IF($BO59="",0,VLOOKUP($BO59,'Conversion Tables'!$B$37:$C$62,2,FALSE)))</f>
        <v/>
      </c>
      <c r="BQ59" s="138"/>
      <c r="BR59" s="117"/>
      <c r="CM59" s="63">
        <f>IFERROR(VLOOKUP(M59,'Conversion Tables'!$B$8:$E$32,2,FALSE),0)</f>
        <v>0</v>
      </c>
      <c r="CN59" s="63">
        <f>IFERROR(VLOOKUP(N59,'Conversion Tables'!$B$8:$E$32,2,FALSE),0)</f>
        <v>0</v>
      </c>
      <c r="CO59" s="63">
        <f>(CM59-CN59)/'Conversion Tables'!$C$32*Max_Point</f>
        <v>0</v>
      </c>
      <c r="CP59" s="63">
        <f>(1+SUMPRODUCT($EG59:$EI59,'Conversion Tables'!$S$8:$U$8))</f>
        <v>1</v>
      </c>
      <c r="CQ59" s="63">
        <f>(1+SUMPRODUCT($EJ59:$EL59,'Conversion Tables'!$V$8:$X$8))</f>
        <v>1</v>
      </c>
      <c r="CR59" s="64">
        <f>CO59*CP59*CQ59*'Weighting Scale'!$D$10</f>
        <v>0</v>
      </c>
      <c r="CS59" s="63">
        <f>IFERROR(VLOOKUP(P59,'Conversion Tables'!$B$8:$E$32,3,FALSE),0)</f>
        <v>0</v>
      </c>
      <c r="CT59" s="63">
        <f>IFERROR(VLOOKUP(Q59,'Conversion Tables'!$B$8:$E$32,3,FALSE),0)</f>
        <v>0</v>
      </c>
      <c r="CU59" s="63">
        <f>(CS59-CT59)/'Conversion Tables'!$D$32*Max_Point</f>
        <v>0</v>
      </c>
      <c r="CV59" s="63">
        <f>(1+SUMPRODUCT($EG59:$EI59,'Conversion Tables'!$S$9:$U$9))</f>
        <v>1</v>
      </c>
      <c r="CW59" s="63">
        <f>(1+SUMPRODUCT($EJ59:$EL59,'Conversion Tables'!$V$9:$X$9))</f>
        <v>1</v>
      </c>
      <c r="CX59" s="64">
        <f>CU59*CV59*CW59*'Weighting Scale'!$D$11</f>
        <v>0</v>
      </c>
      <c r="CY59" s="63">
        <f>IFERROR(VLOOKUP(S59,'Conversion Tables'!$B$8:$E$32,4,FALSE),0)</f>
        <v>0</v>
      </c>
      <c r="CZ59" s="63">
        <f>IFERROR(VLOOKUP(T59,'Conversion Tables'!$B$8:$E$32,4,FALSE),0)</f>
        <v>0</v>
      </c>
      <c r="DA59" s="63">
        <f>(CY59-CZ59)/'Conversion Tables'!$E$32*Max_Point</f>
        <v>0</v>
      </c>
      <c r="DB59" s="63">
        <f>(1+SUMPRODUCT($EG59:$EI59,'Conversion Tables'!$S$10:$U$10))</f>
        <v>1</v>
      </c>
      <c r="DC59" s="63">
        <f>(1+SUMPRODUCT($EJ59:$EL59,'Conversion Tables'!$V$10:$X$10))</f>
        <v>1</v>
      </c>
      <c r="DD59" s="64">
        <f>DA59*DB59*DC59*'Weighting Scale'!$D$12</f>
        <v>0</v>
      </c>
      <c r="DE59" s="63">
        <f>IFERROR(VLOOKUP(V59,'Conversion Tables'!$G$8:$N$12,2, FALSE)/'Conversion Tables'!$H$12*Max_Point,0)</f>
        <v>0</v>
      </c>
      <c r="DF59" s="63">
        <f>(1+SUMPRODUCT($EG59:$EI59,'Conversion Tables'!$S$11:$U$11))</f>
        <v>1</v>
      </c>
      <c r="DG59" s="63">
        <f>(1+SUMPRODUCT($EJ59:$EL59,'Conversion Tables'!$V$11:$X$11))</f>
        <v>1</v>
      </c>
      <c r="DH59" s="64">
        <f>DE59*DF59*DG59*'Weighting Scale'!$D$14</f>
        <v>0</v>
      </c>
      <c r="DI59" s="63">
        <f>IFERROR(VLOOKUP(X59,'Conversion Tables'!$G$8:$N$12,3,FALSE)/'Conversion Tables'!$I$12*Max_Point,0)</f>
        <v>0</v>
      </c>
      <c r="DJ59" s="63">
        <f>(1+SUMPRODUCT($EG59:$EI59,'Conversion Tables'!$S$12:$U$12))</f>
        <v>1</v>
      </c>
      <c r="DK59" s="63">
        <f>(1+SUMPRODUCT($EJ59:$EL59,'Conversion Tables'!$V$12:$X$12))</f>
        <v>1</v>
      </c>
      <c r="DL59" s="64">
        <f>DI59*DJ59*DK59*'Weighting Scale'!$D$15</f>
        <v>0</v>
      </c>
      <c r="DM59" s="63">
        <f>IFERROR(VLOOKUP(Y59,'Conversion Tables'!$G$8:$N$12,4,FALSE)/'Conversion Tables'!$J$12*Max_Point,0)</f>
        <v>0</v>
      </c>
      <c r="DN59" s="63">
        <f>(1+SUMPRODUCT($EG59:$EI59,'Conversion Tables'!$S$13:$U$13))</f>
        <v>1</v>
      </c>
      <c r="DO59" s="63">
        <f>(1+SUMPRODUCT($EJ59:$EL59,'Conversion Tables'!$V$13:$X$13))</f>
        <v>1</v>
      </c>
      <c r="DP59" s="64">
        <f>DM59*DN59*DO59*'Weighting Scale'!$D$13</f>
        <v>0</v>
      </c>
      <c r="DQ59" s="63">
        <f>IFERROR(VLOOKUP(AA59,'Conversion Tables'!$G$8:$N$12,4,FALSE)/'Conversion Tables'!$K$12*Max_Point,0)</f>
        <v>0</v>
      </c>
      <c r="DR59" s="63">
        <f>(1+SUMPRODUCT($EG59:$EI59,'Conversion Tables'!$S$14:$U$14))</f>
        <v>1</v>
      </c>
      <c r="DS59" s="63">
        <f>(1+SUMPRODUCT($EJ59:$EL59,'Conversion Tables'!$V$14:$X$14))</f>
        <v>1</v>
      </c>
      <c r="DT59" s="64">
        <f>DQ59*DR59*DS59*'Weighting Scale'!$D$16</f>
        <v>0</v>
      </c>
      <c r="DU59" s="63">
        <f>IFERROR(VLOOKUP(AB59,'Conversion Tables'!$G$8:$N$12,5,FALSE)/'Conversion Tables'!$L$12*Max_Point,0)</f>
        <v>0</v>
      </c>
      <c r="DV59" s="63">
        <f>(1+SUMPRODUCT($EG59:$EI59,'Conversion Tables'!$S$15:$U$15))</f>
        <v>1</v>
      </c>
      <c r="DW59" s="63">
        <f>(1+SUMPRODUCT($EJ59:$EL59,'Conversion Tables'!$V$15:$X$15))</f>
        <v>1</v>
      </c>
      <c r="DX59" s="64">
        <f>DU59*DV59*DW59*'Weighting Scale'!$D$17</f>
        <v>0</v>
      </c>
      <c r="DY59" s="63">
        <f>IFERROR(VLOOKUP(AC59,'Conversion Tables'!$G$8:$N$12,6,FALSE)/'Conversion Tables'!$M$12*Max_Point,0)</f>
        <v>0</v>
      </c>
      <c r="DZ59" s="63">
        <f>(1+SUMPRODUCT($EG59:$EI59,'Conversion Tables'!$S$16:$U$16))</f>
        <v>1</v>
      </c>
      <c r="EA59" s="63">
        <f>(1+SUMPRODUCT($EJ59:$EL59,'Conversion Tables'!$V$16:$X$16))</f>
        <v>1</v>
      </c>
      <c r="EB59" s="64">
        <f>DY59*DZ59*EA59*'Weighting Scale'!$D$18</f>
        <v>0</v>
      </c>
      <c r="EC59" s="63">
        <f>IFERROR(VLOOKUP(AD59,'Conversion Tables'!$G$8:$N$12,7,FALSE)/'Conversion Tables'!$N$12*Max_Point,0)</f>
        <v>0</v>
      </c>
      <c r="ED59" s="63">
        <f>(1+SUMPRODUCT($EG59:$EI59,'Conversion Tables'!$S$17:$U$17))</f>
        <v>1</v>
      </c>
      <c r="EE59" s="63">
        <f>(1+SUMPRODUCT($EJ59:$EL59,'Conversion Tables'!$V$17:$X$17))</f>
        <v>1</v>
      </c>
      <c r="EF59" s="64">
        <f>EC59*ED59*EE59*'Weighting Scale'!$D$19</f>
        <v>0</v>
      </c>
      <c r="EG59" s="63">
        <f>IFERROR(VLOOKUP(AE59,'Conversion Tables'!$G$16:$M$20,2,FALSE)/'Conversion Tables'!$H$20*'Conversion Tables'!$H$21,0)</f>
        <v>0</v>
      </c>
      <c r="EH59" s="63">
        <f>IFERROR(VLOOKUP(AF59,'Conversion Tables'!$G$16:$M$20,3,FALSE)/'Conversion Tables'!$I$20*'Conversion Tables'!$I$21,0)</f>
        <v>0</v>
      </c>
      <c r="EI59" s="63">
        <f>IFERROR(VLOOKUP(AG59,'Conversion Tables'!$G$16:$M$20,4,FALSE)/'Conversion Tables'!J$20*'Conversion Tables'!$J$21,0)</f>
        <v>0</v>
      </c>
      <c r="EJ59" s="63">
        <f>IFERROR(VLOOKUP(AH59,'Conversion Tables'!$G$16:$M$20,5,FALSE)/'Conversion Tables'!K$20*'Conversion Tables'!$K$21,0)</f>
        <v>0</v>
      </c>
      <c r="EK59" s="63">
        <f>IFERROR(VLOOKUP(AI59,'Conversion Tables'!$G$16:$M$20,6,FALSE)/'Conversion Tables'!L$20*'Conversion Tables'!$L$21,0)</f>
        <v>0</v>
      </c>
      <c r="EL59" s="63">
        <f>IFERROR(VLOOKUP(AJ59,'Conversion Tables'!$G$16:$M$20,7,FALSE)/'Conversion Tables'!M$20*'Conversion Tables'!$M$21,0)</f>
        <v>0</v>
      </c>
      <c r="EM59" s="64">
        <f t="shared" si="37"/>
        <v>0</v>
      </c>
    </row>
    <row r="60" spans="1:143" ht="39" customHeight="1" thickBot="1" x14ac:dyDescent="0.3">
      <c r="A60" s="156">
        <v>49</v>
      </c>
      <c r="B60" s="66"/>
      <c r="C60" s="67"/>
      <c r="D60" s="67"/>
      <c r="E60" s="157"/>
      <c r="F60" s="67"/>
      <c r="G60" s="158"/>
      <c r="H60" s="99"/>
      <c r="I60" s="224"/>
      <c r="J60" s="221"/>
      <c r="K60" s="131" t="str">
        <f t="shared" si="22"/>
        <v/>
      </c>
      <c r="L60" s="119"/>
      <c r="M60" s="97"/>
      <c r="N60" s="97"/>
      <c r="O60" s="119"/>
      <c r="P60" s="97"/>
      <c r="Q60" s="97"/>
      <c r="R60" s="119"/>
      <c r="S60" s="97"/>
      <c r="T60" s="97"/>
      <c r="U60" s="119"/>
      <c r="V60" s="97"/>
      <c r="W60" s="119"/>
      <c r="X60" s="97"/>
      <c r="Y60" s="97"/>
      <c r="Z60" s="201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135">
        <f t="shared" si="23"/>
        <v>0</v>
      </c>
      <c r="AL60" s="135">
        <f t="shared" si="24"/>
        <v>0</v>
      </c>
      <c r="AM60" s="135">
        <f t="shared" si="25"/>
        <v>0</v>
      </c>
      <c r="AN60" s="135">
        <f t="shared" si="26"/>
        <v>0</v>
      </c>
      <c r="AO60" s="135">
        <f t="shared" si="27"/>
        <v>0</v>
      </c>
      <c r="AP60" s="135">
        <f t="shared" si="28"/>
        <v>0</v>
      </c>
      <c r="AQ60" s="135">
        <f t="shared" si="29"/>
        <v>0</v>
      </c>
      <c r="AR60" s="135">
        <f t="shared" si="30"/>
        <v>0</v>
      </c>
      <c r="AS60" s="135">
        <f t="shared" si="31"/>
        <v>0</v>
      </c>
      <c r="AT60" s="135">
        <f t="shared" si="32"/>
        <v>0</v>
      </c>
      <c r="AU60" s="170">
        <f t="shared" si="33"/>
        <v>0</v>
      </c>
      <c r="AV60" s="342" t="str">
        <f t="shared" si="20"/>
        <v/>
      </c>
      <c r="AW60" s="136" t="str">
        <f t="shared" si="34"/>
        <v/>
      </c>
      <c r="AX60" s="112"/>
      <c r="AY60" s="348" t="str">
        <f t="shared" si="35"/>
        <v/>
      </c>
      <c r="AZ60" s="133"/>
      <c r="BA60" s="149">
        <f t="shared" si="36"/>
        <v>0</v>
      </c>
      <c r="BB60" s="214"/>
      <c r="BC60" s="212"/>
      <c r="BD60" s="212"/>
      <c r="BE60" s="212"/>
      <c r="BF60" s="212"/>
      <c r="BG60" s="213"/>
      <c r="BH60" s="257" t="str">
        <f t="shared" si="21"/>
        <v/>
      </c>
      <c r="BI60" s="115"/>
      <c r="BJ60" s="116"/>
      <c r="BK60" s="116"/>
      <c r="BL60" s="116"/>
      <c r="BM60" s="116"/>
      <c r="BN60" s="116"/>
      <c r="BO60" s="116"/>
      <c r="BP60" s="140" t="str">
        <f>IF(AZ60&lt;=1,"",IF($BJ60="",0,VLOOKUP($BJ60,'Conversion Tables'!$B$37:$C$62,2,FALSE))+IF($BK60="",0,VLOOKUP($BK60,'Conversion Tables'!$B$37:$C$62,2,FALSE))+IF($BL60="",0,VLOOKUP($BL60,'Conversion Tables'!$B$37:$C$62,2,FALSE))+IF($BM60="",0,VLOOKUP($BM60,'Conversion Tables'!$B$37:$C$62,2,FALSE))+IF($BN60="",0,VLOOKUP($BN60,'Conversion Tables'!$B$37:$C$62,2,FALSE))+IF($BO60="",0,VLOOKUP($BO60,'Conversion Tables'!$B$37:$C$62,2,FALSE)))</f>
        <v/>
      </c>
      <c r="BQ60" s="138"/>
      <c r="BR60" s="117"/>
      <c r="CM60" s="63">
        <f>IFERROR(VLOOKUP(M60,'Conversion Tables'!$B$8:$E$32,2,FALSE),0)</f>
        <v>0</v>
      </c>
      <c r="CN60" s="63">
        <f>IFERROR(VLOOKUP(N60,'Conversion Tables'!$B$8:$E$32,2,FALSE),0)</f>
        <v>0</v>
      </c>
      <c r="CO60" s="63">
        <f>(CM60-CN60)/'Conversion Tables'!$C$32*Max_Point</f>
        <v>0</v>
      </c>
      <c r="CP60" s="63">
        <f>(1+SUMPRODUCT($EG60:$EI60,'Conversion Tables'!$S$8:$U$8))</f>
        <v>1</v>
      </c>
      <c r="CQ60" s="63">
        <f>(1+SUMPRODUCT($EJ60:$EL60,'Conversion Tables'!$V$8:$X$8))</f>
        <v>1</v>
      </c>
      <c r="CR60" s="64">
        <f>CO60*CP60*CQ60*'Weighting Scale'!$D$10</f>
        <v>0</v>
      </c>
      <c r="CS60" s="63">
        <f>IFERROR(VLOOKUP(P60,'Conversion Tables'!$B$8:$E$32,3,FALSE),0)</f>
        <v>0</v>
      </c>
      <c r="CT60" s="63">
        <f>IFERROR(VLOOKUP(Q60,'Conversion Tables'!$B$8:$E$32,3,FALSE),0)</f>
        <v>0</v>
      </c>
      <c r="CU60" s="63">
        <f>(CS60-CT60)/'Conversion Tables'!$D$32*Max_Point</f>
        <v>0</v>
      </c>
      <c r="CV60" s="63">
        <f>(1+SUMPRODUCT($EG60:$EI60,'Conversion Tables'!$S$9:$U$9))</f>
        <v>1</v>
      </c>
      <c r="CW60" s="63">
        <f>(1+SUMPRODUCT($EJ60:$EL60,'Conversion Tables'!$V$9:$X$9))</f>
        <v>1</v>
      </c>
      <c r="CX60" s="64">
        <f>CU60*CV60*CW60*'Weighting Scale'!$D$11</f>
        <v>0</v>
      </c>
      <c r="CY60" s="63">
        <f>IFERROR(VLOOKUP(S60,'Conversion Tables'!$B$8:$E$32,4,FALSE),0)</f>
        <v>0</v>
      </c>
      <c r="CZ60" s="63">
        <f>IFERROR(VLOOKUP(T60,'Conversion Tables'!$B$8:$E$32,4,FALSE),0)</f>
        <v>0</v>
      </c>
      <c r="DA60" s="63">
        <f>(CY60-CZ60)/'Conversion Tables'!$E$32*Max_Point</f>
        <v>0</v>
      </c>
      <c r="DB60" s="63">
        <f>(1+SUMPRODUCT($EG60:$EI60,'Conversion Tables'!$S$10:$U$10))</f>
        <v>1</v>
      </c>
      <c r="DC60" s="63">
        <f>(1+SUMPRODUCT($EJ60:$EL60,'Conversion Tables'!$V$10:$X$10))</f>
        <v>1</v>
      </c>
      <c r="DD60" s="64">
        <f>DA60*DB60*DC60*'Weighting Scale'!$D$12</f>
        <v>0</v>
      </c>
      <c r="DE60" s="63">
        <f>IFERROR(VLOOKUP(V60,'Conversion Tables'!$G$8:$N$12,2, FALSE)/'Conversion Tables'!$H$12*Max_Point,0)</f>
        <v>0</v>
      </c>
      <c r="DF60" s="63">
        <f>(1+SUMPRODUCT($EG60:$EI60,'Conversion Tables'!$S$11:$U$11))</f>
        <v>1</v>
      </c>
      <c r="DG60" s="63">
        <f>(1+SUMPRODUCT($EJ60:$EL60,'Conversion Tables'!$V$11:$X$11))</f>
        <v>1</v>
      </c>
      <c r="DH60" s="64">
        <f>DE60*DF60*DG60*'Weighting Scale'!$D$14</f>
        <v>0</v>
      </c>
      <c r="DI60" s="63">
        <f>IFERROR(VLOOKUP(X60,'Conversion Tables'!$G$8:$N$12,3,FALSE)/'Conversion Tables'!$I$12*Max_Point,0)</f>
        <v>0</v>
      </c>
      <c r="DJ60" s="63">
        <f>(1+SUMPRODUCT($EG60:$EI60,'Conversion Tables'!$S$12:$U$12))</f>
        <v>1</v>
      </c>
      <c r="DK60" s="63">
        <f>(1+SUMPRODUCT($EJ60:$EL60,'Conversion Tables'!$V$12:$X$12))</f>
        <v>1</v>
      </c>
      <c r="DL60" s="64">
        <f>DI60*DJ60*DK60*'Weighting Scale'!$D$15</f>
        <v>0</v>
      </c>
      <c r="DM60" s="63">
        <f>IFERROR(VLOOKUP(Y60,'Conversion Tables'!$G$8:$N$12,4,FALSE)/'Conversion Tables'!$J$12*Max_Point,0)</f>
        <v>0</v>
      </c>
      <c r="DN60" s="63">
        <f>(1+SUMPRODUCT($EG60:$EI60,'Conversion Tables'!$S$13:$U$13))</f>
        <v>1</v>
      </c>
      <c r="DO60" s="63">
        <f>(1+SUMPRODUCT($EJ60:$EL60,'Conversion Tables'!$V$13:$X$13))</f>
        <v>1</v>
      </c>
      <c r="DP60" s="64">
        <f>DM60*DN60*DO60*'Weighting Scale'!$D$13</f>
        <v>0</v>
      </c>
      <c r="DQ60" s="63">
        <f>IFERROR(VLOOKUP(AA60,'Conversion Tables'!$G$8:$N$12,4,FALSE)/'Conversion Tables'!$K$12*Max_Point,0)</f>
        <v>0</v>
      </c>
      <c r="DR60" s="63">
        <f>(1+SUMPRODUCT($EG60:$EI60,'Conversion Tables'!$S$14:$U$14))</f>
        <v>1</v>
      </c>
      <c r="DS60" s="63">
        <f>(1+SUMPRODUCT($EJ60:$EL60,'Conversion Tables'!$V$14:$X$14))</f>
        <v>1</v>
      </c>
      <c r="DT60" s="64">
        <f>DQ60*DR60*DS60*'Weighting Scale'!$D$16</f>
        <v>0</v>
      </c>
      <c r="DU60" s="63">
        <f>IFERROR(VLOOKUP(AB60,'Conversion Tables'!$G$8:$N$12,5,FALSE)/'Conversion Tables'!$L$12*Max_Point,0)</f>
        <v>0</v>
      </c>
      <c r="DV60" s="63">
        <f>(1+SUMPRODUCT($EG60:$EI60,'Conversion Tables'!$S$15:$U$15))</f>
        <v>1</v>
      </c>
      <c r="DW60" s="63">
        <f>(1+SUMPRODUCT($EJ60:$EL60,'Conversion Tables'!$V$15:$X$15))</f>
        <v>1</v>
      </c>
      <c r="DX60" s="64">
        <f>DU60*DV60*DW60*'Weighting Scale'!$D$17</f>
        <v>0</v>
      </c>
      <c r="DY60" s="63">
        <f>IFERROR(VLOOKUP(AC60,'Conversion Tables'!$G$8:$N$12,6,FALSE)/'Conversion Tables'!$M$12*Max_Point,0)</f>
        <v>0</v>
      </c>
      <c r="DZ60" s="63">
        <f>(1+SUMPRODUCT($EG60:$EI60,'Conversion Tables'!$S$16:$U$16))</f>
        <v>1</v>
      </c>
      <c r="EA60" s="63">
        <f>(1+SUMPRODUCT($EJ60:$EL60,'Conversion Tables'!$V$16:$X$16))</f>
        <v>1</v>
      </c>
      <c r="EB60" s="64">
        <f>DY60*DZ60*EA60*'Weighting Scale'!$D$18</f>
        <v>0</v>
      </c>
      <c r="EC60" s="63">
        <f>IFERROR(VLOOKUP(AD60,'Conversion Tables'!$G$8:$N$12,7,FALSE)/'Conversion Tables'!$N$12*Max_Point,0)</f>
        <v>0</v>
      </c>
      <c r="ED60" s="63">
        <f>(1+SUMPRODUCT($EG60:$EI60,'Conversion Tables'!$S$17:$U$17))</f>
        <v>1</v>
      </c>
      <c r="EE60" s="63">
        <f>(1+SUMPRODUCT($EJ60:$EL60,'Conversion Tables'!$V$17:$X$17))</f>
        <v>1</v>
      </c>
      <c r="EF60" s="64">
        <f>EC60*ED60*EE60*'Weighting Scale'!$D$19</f>
        <v>0</v>
      </c>
      <c r="EG60" s="63">
        <f>IFERROR(VLOOKUP(AE60,'Conversion Tables'!$G$16:$M$20,2,FALSE)/'Conversion Tables'!$H$20*'Conversion Tables'!$H$21,0)</f>
        <v>0</v>
      </c>
      <c r="EH60" s="63">
        <f>IFERROR(VLOOKUP(AF60,'Conversion Tables'!$G$16:$M$20,3,FALSE)/'Conversion Tables'!$I$20*'Conversion Tables'!$I$21,0)</f>
        <v>0</v>
      </c>
      <c r="EI60" s="63">
        <f>IFERROR(VLOOKUP(AG60,'Conversion Tables'!$G$16:$M$20,4,FALSE)/'Conversion Tables'!J$20*'Conversion Tables'!$J$21,0)</f>
        <v>0</v>
      </c>
      <c r="EJ60" s="63">
        <f>IFERROR(VLOOKUP(AH60,'Conversion Tables'!$G$16:$M$20,5,FALSE)/'Conversion Tables'!K$20*'Conversion Tables'!$K$21,0)</f>
        <v>0</v>
      </c>
      <c r="EK60" s="63">
        <f>IFERROR(VLOOKUP(AI60,'Conversion Tables'!$G$16:$M$20,6,FALSE)/'Conversion Tables'!L$20*'Conversion Tables'!$L$21,0)</f>
        <v>0</v>
      </c>
      <c r="EL60" s="63">
        <f>IFERROR(VLOOKUP(AJ60,'Conversion Tables'!$G$16:$M$20,7,FALSE)/'Conversion Tables'!M$20*'Conversion Tables'!$M$21,0)</f>
        <v>0</v>
      </c>
      <c r="EM60" s="64">
        <f t="shared" si="37"/>
        <v>0</v>
      </c>
    </row>
    <row r="61" spans="1:143" ht="39" customHeight="1" thickBot="1" x14ac:dyDescent="0.3">
      <c r="A61" s="156">
        <v>50</v>
      </c>
      <c r="B61" s="66"/>
      <c r="C61" s="67"/>
      <c r="D61" s="67"/>
      <c r="E61" s="157"/>
      <c r="F61" s="67"/>
      <c r="G61" s="158"/>
      <c r="H61" s="99"/>
      <c r="I61" s="224"/>
      <c r="J61" s="221"/>
      <c r="K61" s="131" t="str">
        <f t="shared" si="22"/>
        <v/>
      </c>
      <c r="L61" s="119"/>
      <c r="M61" s="97"/>
      <c r="N61" s="97"/>
      <c r="O61" s="119"/>
      <c r="P61" s="97"/>
      <c r="Q61" s="97"/>
      <c r="R61" s="119"/>
      <c r="S61" s="97"/>
      <c r="T61" s="97"/>
      <c r="U61" s="119"/>
      <c r="V61" s="97"/>
      <c r="W61" s="119"/>
      <c r="X61" s="97"/>
      <c r="Y61" s="97"/>
      <c r="Z61" s="201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135">
        <f t="shared" si="23"/>
        <v>0</v>
      </c>
      <c r="AL61" s="135">
        <f t="shared" si="24"/>
        <v>0</v>
      </c>
      <c r="AM61" s="135">
        <f t="shared" si="25"/>
        <v>0</v>
      </c>
      <c r="AN61" s="135">
        <f t="shared" si="26"/>
        <v>0</v>
      </c>
      <c r="AO61" s="135">
        <f t="shared" si="27"/>
        <v>0</v>
      </c>
      <c r="AP61" s="135">
        <f t="shared" si="28"/>
        <v>0</v>
      </c>
      <c r="AQ61" s="135">
        <f t="shared" si="29"/>
        <v>0</v>
      </c>
      <c r="AR61" s="135">
        <f t="shared" si="30"/>
        <v>0</v>
      </c>
      <c r="AS61" s="135">
        <f t="shared" si="31"/>
        <v>0</v>
      </c>
      <c r="AT61" s="135">
        <f t="shared" si="32"/>
        <v>0</v>
      </c>
      <c r="AU61" s="170">
        <f t="shared" si="33"/>
        <v>0</v>
      </c>
      <c r="AV61" s="342" t="str">
        <f t="shared" si="20"/>
        <v/>
      </c>
      <c r="AW61" s="136" t="str">
        <f t="shared" si="34"/>
        <v/>
      </c>
      <c r="AX61" s="112"/>
      <c r="AY61" s="348" t="str">
        <f t="shared" si="35"/>
        <v/>
      </c>
      <c r="AZ61" s="133"/>
      <c r="BA61" s="149">
        <f t="shared" si="36"/>
        <v>0</v>
      </c>
      <c r="BB61" s="214"/>
      <c r="BC61" s="212"/>
      <c r="BD61" s="212"/>
      <c r="BE61" s="212"/>
      <c r="BF61" s="212"/>
      <c r="BG61" s="213"/>
      <c r="BH61" s="257" t="str">
        <f t="shared" si="21"/>
        <v/>
      </c>
      <c r="BI61" s="115"/>
      <c r="BJ61" s="116"/>
      <c r="BK61" s="116"/>
      <c r="BL61" s="116"/>
      <c r="BM61" s="116"/>
      <c r="BN61" s="116"/>
      <c r="BO61" s="116"/>
      <c r="BP61" s="140" t="str">
        <f>IF(AZ61&lt;=1,"",IF($BJ61="",0,VLOOKUP($BJ61,'Conversion Tables'!$B$37:$C$62,2,FALSE))+IF($BK61="",0,VLOOKUP($BK61,'Conversion Tables'!$B$37:$C$62,2,FALSE))+IF($BL61="",0,VLOOKUP($BL61,'Conversion Tables'!$B$37:$C$62,2,FALSE))+IF($BM61="",0,VLOOKUP($BM61,'Conversion Tables'!$B$37:$C$62,2,FALSE))+IF($BN61="",0,VLOOKUP($BN61,'Conversion Tables'!$B$37:$C$62,2,FALSE))+IF($BO61="",0,VLOOKUP($BO61,'Conversion Tables'!$B$37:$C$62,2,FALSE)))</f>
        <v/>
      </c>
      <c r="BQ61" s="138"/>
      <c r="BR61" s="117"/>
      <c r="CM61" s="63">
        <f>IFERROR(VLOOKUP(M61,'Conversion Tables'!$B$8:$E$32,2,FALSE),0)</f>
        <v>0</v>
      </c>
      <c r="CN61" s="63">
        <f>IFERROR(VLOOKUP(N61,'Conversion Tables'!$B$8:$E$32,2,FALSE),0)</f>
        <v>0</v>
      </c>
      <c r="CO61" s="63">
        <f>(CM61-CN61)/'Conversion Tables'!$C$32*Max_Point</f>
        <v>0</v>
      </c>
      <c r="CP61" s="63">
        <f>(1+SUMPRODUCT($EG61:$EI61,'Conversion Tables'!$S$8:$U$8))</f>
        <v>1</v>
      </c>
      <c r="CQ61" s="63">
        <f>(1+SUMPRODUCT($EJ61:$EL61,'Conversion Tables'!$V$8:$X$8))</f>
        <v>1</v>
      </c>
      <c r="CR61" s="64">
        <f>CO61*CP61*CQ61*'Weighting Scale'!$D$10</f>
        <v>0</v>
      </c>
      <c r="CS61" s="63">
        <f>IFERROR(VLOOKUP(P61,'Conversion Tables'!$B$8:$E$32,3,FALSE),0)</f>
        <v>0</v>
      </c>
      <c r="CT61" s="63">
        <f>IFERROR(VLOOKUP(Q61,'Conversion Tables'!$B$8:$E$32,3,FALSE),0)</f>
        <v>0</v>
      </c>
      <c r="CU61" s="63">
        <f>(CS61-CT61)/'Conversion Tables'!$D$32*Max_Point</f>
        <v>0</v>
      </c>
      <c r="CV61" s="63">
        <f>(1+SUMPRODUCT($EG61:$EI61,'Conversion Tables'!$S$9:$U$9))</f>
        <v>1</v>
      </c>
      <c r="CW61" s="63">
        <f>(1+SUMPRODUCT($EJ61:$EL61,'Conversion Tables'!$V$9:$X$9))</f>
        <v>1</v>
      </c>
      <c r="CX61" s="64">
        <f>CU61*CV61*CW61*'Weighting Scale'!$D$11</f>
        <v>0</v>
      </c>
      <c r="CY61" s="63">
        <f>IFERROR(VLOOKUP(S61,'Conversion Tables'!$B$8:$E$32,4,FALSE),0)</f>
        <v>0</v>
      </c>
      <c r="CZ61" s="63">
        <f>IFERROR(VLOOKUP(T61,'Conversion Tables'!$B$8:$E$32,4,FALSE),0)</f>
        <v>0</v>
      </c>
      <c r="DA61" s="63">
        <f>(CY61-CZ61)/'Conversion Tables'!$E$32*Max_Point</f>
        <v>0</v>
      </c>
      <c r="DB61" s="63">
        <f>(1+SUMPRODUCT($EG61:$EI61,'Conversion Tables'!$S$10:$U$10))</f>
        <v>1</v>
      </c>
      <c r="DC61" s="63">
        <f>(1+SUMPRODUCT($EJ61:$EL61,'Conversion Tables'!$V$10:$X$10))</f>
        <v>1</v>
      </c>
      <c r="DD61" s="64">
        <f>DA61*DB61*DC61*'Weighting Scale'!$D$12</f>
        <v>0</v>
      </c>
      <c r="DE61" s="63">
        <f>IFERROR(VLOOKUP(V61,'Conversion Tables'!$G$8:$N$12,2, FALSE)/'Conversion Tables'!$H$12*Max_Point,0)</f>
        <v>0</v>
      </c>
      <c r="DF61" s="63">
        <f>(1+SUMPRODUCT($EG61:$EI61,'Conversion Tables'!$S$11:$U$11))</f>
        <v>1</v>
      </c>
      <c r="DG61" s="63">
        <f>(1+SUMPRODUCT($EJ61:$EL61,'Conversion Tables'!$V$11:$X$11))</f>
        <v>1</v>
      </c>
      <c r="DH61" s="64">
        <f>DE61*DF61*DG61*'Weighting Scale'!$D$14</f>
        <v>0</v>
      </c>
      <c r="DI61" s="63">
        <f>IFERROR(VLOOKUP(X61,'Conversion Tables'!$G$8:$N$12,3,FALSE)/'Conversion Tables'!$I$12*Max_Point,0)</f>
        <v>0</v>
      </c>
      <c r="DJ61" s="63">
        <f>(1+SUMPRODUCT($EG61:$EI61,'Conversion Tables'!$S$12:$U$12))</f>
        <v>1</v>
      </c>
      <c r="DK61" s="63">
        <f>(1+SUMPRODUCT($EJ61:$EL61,'Conversion Tables'!$V$12:$X$12))</f>
        <v>1</v>
      </c>
      <c r="DL61" s="64">
        <f>DI61*DJ61*DK61*'Weighting Scale'!$D$15</f>
        <v>0</v>
      </c>
      <c r="DM61" s="63">
        <f>IFERROR(VLOOKUP(Y61,'Conversion Tables'!$G$8:$N$12,4,FALSE)/'Conversion Tables'!$J$12*Max_Point,0)</f>
        <v>0</v>
      </c>
      <c r="DN61" s="63">
        <f>(1+SUMPRODUCT($EG61:$EI61,'Conversion Tables'!$S$13:$U$13))</f>
        <v>1</v>
      </c>
      <c r="DO61" s="63">
        <f>(1+SUMPRODUCT($EJ61:$EL61,'Conversion Tables'!$V$13:$X$13))</f>
        <v>1</v>
      </c>
      <c r="DP61" s="64">
        <f>DM61*DN61*DO61*'Weighting Scale'!$D$13</f>
        <v>0</v>
      </c>
      <c r="DQ61" s="63">
        <f>IFERROR(VLOOKUP(AA61,'Conversion Tables'!$G$8:$N$12,4,FALSE)/'Conversion Tables'!$K$12*Max_Point,0)</f>
        <v>0</v>
      </c>
      <c r="DR61" s="63">
        <f>(1+SUMPRODUCT($EG61:$EI61,'Conversion Tables'!$S$14:$U$14))</f>
        <v>1</v>
      </c>
      <c r="DS61" s="63">
        <f>(1+SUMPRODUCT($EJ61:$EL61,'Conversion Tables'!$V$14:$X$14))</f>
        <v>1</v>
      </c>
      <c r="DT61" s="64">
        <f>DQ61*DR61*DS61*'Weighting Scale'!$D$16</f>
        <v>0</v>
      </c>
      <c r="DU61" s="63">
        <f>IFERROR(VLOOKUP(AB61,'Conversion Tables'!$G$8:$N$12,5,FALSE)/'Conversion Tables'!$L$12*Max_Point,0)</f>
        <v>0</v>
      </c>
      <c r="DV61" s="63">
        <f>(1+SUMPRODUCT($EG61:$EI61,'Conversion Tables'!$S$15:$U$15))</f>
        <v>1</v>
      </c>
      <c r="DW61" s="63">
        <f>(1+SUMPRODUCT($EJ61:$EL61,'Conversion Tables'!$V$15:$X$15))</f>
        <v>1</v>
      </c>
      <c r="DX61" s="64">
        <f>DU61*DV61*DW61*'Weighting Scale'!$D$17</f>
        <v>0</v>
      </c>
      <c r="DY61" s="63">
        <f>IFERROR(VLOOKUP(AC61,'Conversion Tables'!$G$8:$N$12,6,FALSE)/'Conversion Tables'!$M$12*Max_Point,0)</f>
        <v>0</v>
      </c>
      <c r="DZ61" s="63">
        <f>(1+SUMPRODUCT($EG61:$EI61,'Conversion Tables'!$S$16:$U$16))</f>
        <v>1</v>
      </c>
      <c r="EA61" s="63">
        <f>(1+SUMPRODUCT($EJ61:$EL61,'Conversion Tables'!$V$16:$X$16))</f>
        <v>1</v>
      </c>
      <c r="EB61" s="64">
        <f>DY61*DZ61*EA61*'Weighting Scale'!$D$18</f>
        <v>0</v>
      </c>
      <c r="EC61" s="63">
        <f>IFERROR(VLOOKUP(AD61,'Conversion Tables'!$G$8:$N$12,7,FALSE)/'Conversion Tables'!$N$12*Max_Point,0)</f>
        <v>0</v>
      </c>
      <c r="ED61" s="63">
        <f>(1+SUMPRODUCT($EG61:$EI61,'Conversion Tables'!$S$17:$U$17))</f>
        <v>1</v>
      </c>
      <c r="EE61" s="63">
        <f>(1+SUMPRODUCT($EJ61:$EL61,'Conversion Tables'!$V$17:$X$17))</f>
        <v>1</v>
      </c>
      <c r="EF61" s="64">
        <f>EC61*ED61*EE61*'Weighting Scale'!$D$19</f>
        <v>0</v>
      </c>
      <c r="EG61" s="63">
        <f>IFERROR(VLOOKUP(AE61,'Conversion Tables'!$G$16:$M$20,2,FALSE)/'Conversion Tables'!$H$20*'Conversion Tables'!$H$21,0)</f>
        <v>0</v>
      </c>
      <c r="EH61" s="63">
        <f>IFERROR(VLOOKUP(AF61,'Conversion Tables'!$G$16:$M$20,3,FALSE)/'Conversion Tables'!$I$20*'Conversion Tables'!$I$21,0)</f>
        <v>0</v>
      </c>
      <c r="EI61" s="63">
        <f>IFERROR(VLOOKUP(AG61,'Conversion Tables'!$G$16:$M$20,4,FALSE)/'Conversion Tables'!J$20*'Conversion Tables'!$J$21,0)</f>
        <v>0</v>
      </c>
      <c r="EJ61" s="63">
        <f>IFERROR(VLOOKUP(AH61,'Conversion Tables'!$G$16:$M$20,5,FALSE)/'Conversion Tables'!K$20*'Conversion Tables'!$K$21,0)</f>
        <v>0</v>
      </c>
      <c r="EK61" s="63">
        <f>IFERROR(VLOOKUP(AI61,'Conversion Tables'!$G$16:$M$20,6,FALSE)/'Conversion Tables'!L$20*'Conversion Tables'!$L$21,0)</f>
        <v>0</v>
      </c>
      <c r="EL61" s="63">
        <f>IFERROR(VLOOKUP(AJ61,'Conversion Tables'!$G$16:$M$20,7,FALSE)/'Conversion Tables'!M$20*'Conversion Tables'!$M$21,0)</f>
        <v>0</v>
      </c>
      <c r="EM61" s="64">
        <f t="shared" si="37"/>
        <v>0</v>
      </c>
    </row>
    <row r="62" spans="1:143" ht="39" customHeight="1" thickBot="1" x14ac:dyDescent="0.3">
      <c r="A62" s="156">
        <v>51</v>
      </c>
      <c r="B62" s="66"/>
      <c r="C62" s="67"/>
      <c r="D62" s="67"/>
      <c r="E62" s="157"/>
      <c r="F62" s="67"/>
      <c r="G62" s="158"/>
      <c r="H62" s="99"/>
      <c r="I62" s="224"/>
      <c r="J62" s="221"/>
      <c r="K62" s="131" t="str">
        <f t="shared" si="22"/>
        <v/>
      </c>
      <c r="L62" s="119"/>
      <c r="M62" s="97"/>
      <c r="N62" s="97"/>
      <c r="O62" s="119"/>
      <c r="P62" s="97"/>
      <c r="Q62" s="97"/>
      <c r="R62" s="119"/>
      <c r="S62" s="97"/>
      <c r="T62" s="97"/>
      <c r="U62" s="119"/>
      <c r="V62" s="97"/>
      <c r="W62" s="119"/>
      <c r="X62" s="97"/>
      <c r="Y62" s="97"/>
      <c r="Z62" s="201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135">
        <f t="shared" si="23"/>
        <v>0</v>
      </c>
      <c r="AL62" s="135">
        <f t="shared" si="24"/>
        <v>0</v>
      </c>
      <c r="AM62" s="135">
        <f t="shared" si="25"/>
        <v>0</v>
      </c>
      <c r="AN62" s="135">
        <f t="shared" si="26"/>
        <v>0</v>
      </c>
      <c r="AO62" s="135">
        <f t="shared" si="27"/>
        <v>0</v>
      </c>
      <c r="AP62" s="135">
        <f t="shared" si="28"/>
        <v>0</v>
      </c>
      <c r="AQ62" s="135">
        <f t="shared" si="29"/>
        <v>0</v>
      </c>
      <c r="AR62" s="135">
        <f t="shared" si="30"/>
        <v>0</v>
      </c>
      <c r="AS62" s="135">
        <f t="shared" si="31"/>
        <v>0</v>
      </c>
      <c r="AT62" s="135">
        <f t="shared" si="32"/>
        <v>0</v>
      </c>
      <c r="AU62" s="170">
        <f t="shared" si="33"/>
        <v>0</v>
      </c>
      <c r="AV62" s="342" t="str">
        <f t="shared" si="20"/>
        <v/>
      </c>
      <c r="AW62" s="136" t="str">
        <f t="shared" si="34"/>
        <v/>
      </c>
      <c r="AX62" s="112"/>
      <c r="AY62" s="348" t="str">
        <f t="shared" si="35"/>
        <v/>
      </c>
      <c r="AZ62" s="133"/>
      <c r="BA62" s="149">
        <f t="shared" si="36"/>
        <v>0</v>
      </c>
      <c r="BB62" s="214"/>
      <c r="BC62" s="212"/>
      <c r="BD62" s="212"/>
      <c r="BE62" s="212"/>
      <c r="BF62" s="212"/>
      <c r="BG62" s="213"/>
      <c r="BH62" s="257" t="str">
        <f t="shared" si="21"/>
        <v/>
      </c>
      <c r="BI62" s="115"/>
      <c r="BJ62" s="116"/>
      <c r="BK62" s="116"/>
      <c r="BL62" s="116"/>
      <c r="BM62" s="116"/>
      <c r="BN62" s="116"/>
      <c r="BO62" s="116"/>
      <c r="BP62" s="140" t="str">
        <f>IF(AZ62&lt;=1,"",IF($BJ62="",0,VLOOKUP($BJ62,'Conversion Tables'!$B$37:$C$62,2,FALSE))+IF($BK62="",0,VLOOKUP($BK62,'Conversion Tables'!$B$37:$C$62,2,FALSE))+IF($BL62="",0,VLOOKUP($BL62,'Conversion Tables'!$B$37:$C$62,2,FALSE))+IF($BM62="",0,VLOOKUP($BM62,'Conversion Tables'!$B$37:$C$62,2,FALSE))+IF($BN62="",0,VLOOKUP($BN62,'Conversion Tables'!$B$37:$C$62,2,FALSE))+IF($BO62="",0,VLOOKUP($BO62,'Conversion Tables'!$B$37:$C$62,2,FALSE)))</f>
        <v/>
      </c>
      <c r="BQ62" s="138"/>
      <c r="BR62" s="117"/>
      <c r="CM62" s="63">
        <f>IFERROR(VLOOKUP(M62,'Conversion Tables'!$B$8:$E$32,2,FALSE),0)</f>
        <v>0</v>
      </c>
      <c r="CN62" s="63">
        <f>IFERROR(VLOOKUP(N62,'Conversion Tables'!$B$8:$E$32,2,FALSE),0)</f>
        <v>0</v>
      </c>
      <c r="CO62" s="63">
        <f>(CM62-CN62)/'Conversion Tables'!$C$32*Max_Point</f>
        <v>0</v>
      </c>
      <c r="CP62" s="63">
        <f>(1+SUMPRODUCT($EG62:$EI62,'Conversion Tables'!$S$8:$U$8))</f>
        <v>1</v>
      </c>
      <c r="CQ62" s="63">
        <f>(1+SUMPRODUCT($EJ62:$EL62,'Conversion Tables'!$V$8:$X$8))</f>
        <v>1</v>
      </c>
      <c r="CR62" s="64">
        <f>CO62*CP62*CQ62*'Weighting Scale'!$D$10</f>
        <v>0</v>
      </c>
      <c r="CS62" s="63">
        <f>IFERROR(VLOOKUP(P62,'Conversion Tables'!$B$8:$E$32,3,FALSE),0)</f>
        <v>0</v>
      </c>
      <c r="CT62" s="63">
        <f>IFERROR(VLOOKUP(Q62,'Conversion Tables'!$B$8:$E$32,3,FALSE),0)</f>
        <v>0</v>
      </c>
      <c r="CU62" s="63">
        <f>(CS62-CT62)/'Conversion Tables'!$D$32*Max_Point</f>
        <v>0</v>
      </c>
      <c r="CV62" s="63">
        <f>(1+SUMPRODUCT($EG62:$EI62,'Conversion Tables'!$S$9:$U$9))</f>
        <v>1</v>
      </c>
      <c r="CW62" s="63">
        <f>(1+SUMPRODUCT($EJ62:$EL62,'Conversion Tables'!$V$9:$X$9))</f>
        <v>1</v>
      </c>
      <c r="CX62" s="64">
        <f>CU62*CV62*CW62*'Weighting Scale'!$D$11</f>
        <v>0</v>
      </c>
      <c r="CY62" s="63">
        <f>IFERROR(VLOOKUP(S62,'Conversion Tables'!$B$8:$E$32,4,FALSE),0)</f>
        <v>0</v>
      </c>
      <c r="CZ62" s="63">
        <f>IFERROR(VLOOKUP(T62,'Conversion Tables'!$B$8:$E$32,4,FALSE),0)</f>
        <v>0</v>
      </c>
      <c r="DA62" s="63">
        <f>(CY62-CZ62)/'Conversion Tables'!$E$32*Max_Point</f>
        <v>0</v>
      </c>
      <c r="DB62" s="63">
        <f>(1+SUMPRODUCT($EG62:$EI62,'Conversion Tables'!$S$10:$U$10))</f>
        <v>1</v>
      </c>
      <c r="DC62" s="63">
        <f>(1+SUMPRODUCT($EJ62:$EL62,'Conversion Tables'!$V$10:$X$10))</f>
        <v>1</v>
      </c>
      <c r="DD62" s="64">
        <f>DA62*DB62*DC62*'Weighting Scale'!$D$12</f>
        <v>0</v>
      </c>
      <c r="DE62" s="63">
        <f>IFERROR(VLOOKUP(V62,'Conversion Tables'!$G$8:$N$12,2, FALSE)/'Conversion Tables'!$H$12*Max_Point,0)</f>
        <v>0</v>
      </c>
      <c r="DF62" s="63">
        <f>(1+SUMPRODUCT($EG62:$EI62,'Conversion Tables'!$S$11:$U$11))</f>
        <v>1</v>
      </c>
      <c r="DG62" s="63">
        <f>(1+SUMPRODUCT($EJ62:$EL62,'Conversion Tables'!$V$11:$X$11))</f>
        <v>1</v>
      </c>
      <c r="DH62" s="64">
        <f>DE62*DF62*DG62*'Weighting Scale'!$D$14</f>
        <v>0</v>
      </c>
      <c r="DI62" s="63">
        <f>IFERROR(VLOOKUP(X62,'Conversion Tables'!$G$8:$N$12,3,FALSE)/'Conversion Tables'!$I$12*Max_Point,0)</f>
        <v>0</v>
      </c>
      <c r="DJ62" s="63">
        <f>(1+SUMPRODUCT($EG62:$EI62,'Conversion Tables'!$S$12:$U$12))</f>
        <v>1</v>
      </c>
      <c r="DK62" s="63">
        <f>(1+SUMPRODUCT($EJ62:$EL62,'Conversion Tables'!$V$12:$X$12))</f>
        <v>1</v>
      </c>
      <c r="DL62" s="64">
        <f>DI62*DJ62*DK62*'Weighting Scale'!$D$15</f>
        <v>0</v>
      </c>
      <c r="DM62" s="63">
        <f>IFERROR(VLOOKUP(Y62,'Conversion Tables'!$G$8:$N$12,4,FALSE)/'Conversion Tables'!$J$12*Max_Point,0)</f>
        <v>0</v>
      </c>
      <c r="DN62" s="63">
        <f>(1+SUMPRODUCT($EG62:$EI62,'Conversion Tables'!$S$13:$U$13))</f>
        <v>1</v>
      </c>
      <c r="DO62" s="63">
        <f>(1+SUMPRODUCT($EJ62:$EL62,'Conversion Tables'!$V$13:$X$13))</f>
        <v>1</v>
      </c>
      <c r="DP62" s="64">
        <f>DM62*DN62*DO62*'Weighting Scale'!$D$13</f>
        <v>0</v>
      </c>
      <c r="DQ62" s="63">
        <f>IFERROR(VLOOKUP(AA62,'Conversion Tables'!$G$8:$N$12,4,FALSE)/'Conversion Tables'!$K$12*Max_Point,0)</f>
        <v>0</v>
      </c>
      <c r="DR62" s="63">
        <f>(1+SUMPRODUCT($EG62:$EI62,'Conversion Tables'!$S$14:$U$14))</f>
        <v>1</v>
      </c>
      <c r="DS62" s="63">
        <f>(1+SUMPRODUCT($EJ62:$EL62,'Conversion Tables'!$V$14:$X$14))</f>
        <v>1</v>
      </c>
      <c r="DT62" s="64">
        <f>DQ62*DR62*DS62*'Weighting Scale'!$D$16</f>
        <v>0</v>
      </c>
      <c r="DU62" s="63">
        <f>IFERROR(VLOOKUP(AB62,'Conversion Tables'!$G$8:$N$12,5,FALSE)/'Conversion Tables'!$L$12*Max_Point,0)</f>
        <v>0</v>
      </c>
      <c r="DV62" s="63">
        <f>(1+SUMPRODUCT($EG62:$EI62,'Conversion Tables'!$S$15:$U$15))</f>
        <v>1</v>
      </c>
      <c r="DW62" s="63">
        <f>(1+SUMPRODUCT($EJ62:$EL62,'Conversion Tables'!$V$15:$X$15))</f>
        <v>1</v>
      </c>
      <c r="DX62" s="64">
        <f>DU62*DV62*DW62*'Weighting Scale'!$D$17</f>
        <v>0</v>
      </c>
      <c r="DY62" s="63">
        <f>IFERROR(VLOOKUP(AC62,'Conversion Tables'!$G$8:$N$12,6,FALSE)/'Conversion Tables'!$M$12*Max_Point,0)</f>
        <v>0</v>
      </c>
      <c r="DZ62" s="63">
        <f>(1+SUMPRODUCT($EG62:$EI62,'Conversion Tables'!$S$16:$U$16))</f>
        <v>1</v>
      </c>
      <c r="EA62" s="63">
        <f>(1+SUMPRODUCT($EJ62:$EL62,'Conversion Tables'!$V$16:$X$16))</f>
        <v>1</v>
      </c>
      <c r="EB62" s="64">
        <f>DY62*DZ62*EA62*'Weighting Scale'!$D$18</f>
        <v>0</v>
      </c>
      <c r="EC62" s="63">
        <f>IFERROR(VLOOKUP(AD62,'Conversion Tables'!$G$8:$N$12,7,FALSE)/'Conversion Tables'!$N$12*Max_Point,0)</f>
        <v>0</v>
      </c>
      <c r="ED62" s="63">
        <f>(1+SUMPRODUCT($EG62:$EI62,'Conversion Tables'!$S$17:$U$17))</f>
        <v>1</v>
      </c>
      <c r="EE62" s="63">
        <f>(1+SUMPRODUCT($EJ62:$EL62,'Conversion Tables'!$V$17:$X$17))</f>
        <v>1</v>
      </c>
      <c r="EF62" s="64">
        <f>EC62*ED62*EE62*'Weighting Scale'!$D$19</f>
        <v>0</v>
      </c>
      <c r="EG62" s="63">
        <f>IFERROR(VLOOKUP(AE62,'Conversion Tables'!$G$16:$M$20,2,FALSE)/'Conversion Tables'!$H$20*'Conversion Tables'!$H$21,0)</f>
        <v>0</v>
      </c>
      <c r="EH62" s="63">
        <f>IFERROR(VLOOKUP(AF62,'Conversion Tables'!$G$16:$M$20,3,FALSE)/'Conversion Tables'!$I$20*'Conversion Tables'!$I$21,0)</f>
        <v>0</v>
      </c>
      <c r="EI62" s="63">
        <f>IFERROR(VLOOKUP(AG62,'Conversion Tables'!$G$16:$M$20,4,FALSE)/'Conversion Tables'!J$20*'Conversion Tables'!$J$21,0)</f>
        <v>0</v>
      </c>
      <c r="EJ62" s="63">
        <f>IFERROR(VLOOKUP(AH62,'Conversion Tables'!$G$16:$M$20,5,FALSE)/'Conversion Tables'!K$20*'Conversion Tables'!$K$21,0)</f>
        <v>0</v>
      </c>
      <c r="EK62" s="63">
        <f>IFERROR(VLOOKUP(AI62,'Conversion Tables'!$G$16:$M$20,6,FALSE)/'Conversion Tables'!L$20*'Conversion Tables'!$L$21,0)</f>
        <v>0</v>
      </c>
      <c r="EL62" s="63">
        <f>IFERROR(VLOOKUP(AJ62,'Conversion Tables'!$G$16:$M$20,7,FALSE)/'Conversion Tables'!M$20*'Conversion Tables'!$M$21,0)</f>
        <v>0</v>
      </c>
      <c r="EM62" s="64">
        <f t="shared" si="37"/>
        <v>0</v>
      </c>
    </row>
    <row r="63" spans="1:143" ht="39" customHeight="1" thickBot="1" x14ac:dyDescent="0.3">
      <c r="A63" s="156">
        <v>52</v>
      </c>
      <c r="B63" s="66"/>
      <c r="C63" s="67"/>
      <c r="D63" s="67"/>
      <c r="E63" s="157"/>
      <c r="F63" s="67"/>
      <c r="G63" s="158"/>
      <c r="H63" s="99"/>
      <c r="I63" s="224"/>
      <c r="J63" s="221"/>
      <c r="K63" s="131" t="str">
        <f t="shared" si="22"/>
        <v/>
      </c>
      <c r="L63" s="119"/>
      <c r="M63" s="97"/>
      <c r="N63" s="97"/>
      <c r="O63" s="119"/>
      <c r="P63" s="97"/>
      <c r="Q63" s="97"/>
      <c r="R63" s="119"/>
      <c r="S63" s="97"/>
      <c r="T63" s="97"/>
      <c r="U63" s="119"/>
      <c r="V63" s="97"/>
      <c r="W63" s="119"/>
      <c r="X63" s="97"/>
      <c r="Y63" s="97"/>
      <c r="Z63" s="201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135">
        <f t="shared" si="23"/>
        <v>0</v>
      </c>
      <c r="AL63" s="135">
        <f t="shared" si="24"/>
        <v>0</v>
      </c>
      <c r="AM63" s="135">
        <f t="shared" si="25"/>
        <v>0</v>
      </c>
      <c r="AN63" s="135">
        <f t="shared" si="26"/>
        <v>0</v>
      </c>
      <c r="AO63" s="135">
        <f t="shared" si="27"/>
        <v>0</v>
      </c>
      <c r="AP63" s="135">
        <f t="shared" si="28"/>
        <v>0</v>
      </c>
      <c r="AQ63" s="135">
        <f t="shared" si="29"/>
        <v>0</v>
      </c>
      <c r="AR63" s="135">
        <f t="shared" si="30"/>
        <v>0</v>
      </c>
      <c r="AS63" s="135">
        <f t="shared" si="31"/>
        <v>0</v>
      </c>
      <c r="AT63" s="135">
        <f t="shared" si="32"/>
        <v>0</v>
      </c>
      <c r="AU63" s="170">
        <f t="shared" si="33"/>
        <v>0</v>
      </c>
      <c r="AV63" s="342" t="str">
        <f t="shared" si="20"/>
        <v/>
      </c>
      <c r="AW63" s="136" t="str">
        <f t="shared" si="34"/>
        <v/>
      </c>
      <c r="AX63" s="112"/>
      <c r="AY63" s="348" t="str">
        <f t="shared" si="35"/>
        <v/>
      </c>
      <c r="AZ63" s="133"/>
      <c r="BA63" s="149">
        <f t="shared" si="36"/>
        <v>0</v>
      </c>
      <c r="BB63" s="214"/>
      <c r="BC63" s="212"/>
      <c r="BD63" s="212"/>
      <c r="BE63" s="212"/>
      <c r="BF63" s="212"/>
      <c r="BG63" s="213"/>
      <c r="BH63" s="257" t="str">
        <f t="shared" si="21"/>
        <v/>
      </c>
      <c r="BI63" s="115"/>
      <c r="BJ63" s="116"/>
      <c r="BK63" s="116"/>
      <c r="BL63" s="116"/>
      <c r="BM63" s="116"/>
      <c r="BN63" s="116"/>
      <c r="BO63" s="116"/>
      <c r="BP63" s="140" t="str">
        <f>IF(AZ63&lt;=1,"",IF($BJ63="",0,VLOOKUP($BJ63,'Conversion Tables'!$B$37:$C$62,2,FALSE))+IF($BK63="",0,VLOOKUP($BK63,'Conversion Tables'!$B$37:$C$62,2,FALSE))+IF($BL63="",0,VLOOKUP($BL63,'Conversion Tables'!$B$37:$C$62,2,FALSE))+IF($BM63="",0,VLOOKUP($BM63,'Conversion Tables'!$B$37:$C$62,2,FALSE))+IF($BN63="",0,VLOOKUP($BN63,'Conversion Tables'!$B$37:$C$62,2,FALSE))+IF($BO63="",0,VLOOKUP($BO63,'Conversion Tables'!$B$37:$C$62,2,FALSE)))</f>
        <v/>
      </c>
      <c r="BQ63" s="138"/>
      <c r="BR63" s="117"/>
      <c r="CM63" s="63">
        <f>IFERROR(VLOOKUP(M63,'Conversion Tables'!$B$8:$E$32,2,FALSE),0)</f>
        <v>0</v>
      </c>
      <c r="CN63" s="63">
        <f>IFERROR(VLOOKUP(N63,'Conversion Tables'!$B$8:$E$32,2,FALSE),0)</f>
        <v>0</v>
      </c>
      <c r="CO63" s="63">
        <f>(CM63-CN63)/'Conversion Tables'!$C$32*Max_Point</f>
        <v>0</v>
      </c>
      <c r="CP63" s="63">
        <f>(1+SUMPRODUCT($EG63:$EI63,'Conversion Tables'!$S$8:$U$8))</f>
        <v>1</v>
      </c>
      <c r="CQ63" s="63">
        <f>(1+SUMPRODUCT($EJ63:$EL63,'Conversion Tables'!$V$8:$X$8))</f>
        <v>1</v>
      </c>
      <c r="CR63" s="64">
        <f>CO63*CP63*CQ63*'Weighting Scale'!$D$10</f>
        <v>0</v>
      </c>
      <c r="CS63" s="63">
        <f>IFERROR(VLOOKUP(P63,'Conversion Tables'!$B$8:$E$32,3,FALSE),0)</f>
        <v>0</v>
      </c>
      <c r="CT63" s="63">
        <f>IFERROR(VLOOKUP(Q63,'Conversion Tables'!$B$8:$E$32,3,FALSE),0)</f>
        <v>0</v>
      </c>
      <c r="CU63" s="63">
        <f>(CS63-CT63)/'Conversion Tables'!$D$32*Max_Point</f>
        <v>0</v>
      </c>
      <c r="CV63" s="63">
        <f>(1+SUMPRODUCT($EG63:$EI63,'Conversion Tables'!$S$9:$U$9))</f>
        <v>1</v>
      </c>
      <c r="CW63" s="63">
        <f>(1+SUMPRODUCT($EJ63:$EL63,'Conversion Tables'!$V$9:$X$9))</f>
        <v>1</v>
      </c>
      <c r="CX63" s="64">
        <f>CU63*CV63*CW63*'Weighting Scale'!$D$11</f>
        <v>0</v>
      </c>
      <c r="CY63" s="63">
        <f>IFERROR(VLOOKUP(S63,'Conversion Tables'!$B$8:$E$32,4,FALSE),0)</f>
        <v>0</v>
      </c>
      <c r="CZ63" s="63">
        <f>IFERROR(VLOOKUP(T63,'Conversion Tables'!$B$8:$E$32,4,FALSE),0)</f>
        <v>0</v>
      </c>
      <c r="DA63" s="63">
        <f>(CY63-CZ63)/'Conversion Tables'!$E$32*Max_Point</f>
        <v>0</v>
      </c>
      <c r="DB63" s="63">
        <f>(1+SUMPRODUCT($EG63:$EI63,'Conversion Tables'!$S$10:$U$10))</f>
        <v>1</v>
      </c>
      <c r="DC63" s="63">
        <f>(1+SUMPRODUCT($EJ63:$EL63,'Conversion Tables'!$V$10:$X$10))</f>
        <v>1</v>
      </c>
      <c r="DD63" s="64">
        <f>DA63*DB63*DC63*'Weighting Scale'!$D$12</f>
        <v>0</v>
      </c>
      <c r="DE63" s="63">
        <f>IFERROR(VLOOKUP(V63,'Conversion Tables'!$G$8:$N$12,2, FALSE)/'Conversion Tables'!$H$12*Max_Point,0)</f>
        <v>0</v>
      </c>
      <c r="DF63" s="63">
        <f>(1+SUMPRODUCT($EG63:$EI63,'Conversion Tables'!$S$11:$U$11))</f>
        <v>1</v>
      </c>
      <c r="DG63" s="63">
        <f>(1+SUMPRODUCT($EJ63:$EL63,'Conversion Tables'!$V$11:$X$11))</f>
        <v>1</v>
      </c>
      <c r="DH63" s="64">
        <f>DE63*DF63*DG63*'Weighting Scale'!$D$14</f>
        <v>0</v>
      </c>
      <c r="DI63" s="63">
        <f>IFERROR(VLOOKUP(X63,'Conversion Tables'!$G$8:$N$12,3,FALSE)/'Conversion Tables'!$I$12*Max_Point,0)</f>
        <v>0</v>
      </c>
      <c r="DJ63" s="63">
        <f>(1+SUMPRODUCT($EG63:$EI63,'Conversion Tables'!$S$12:$U$12))</f>
        <v>1</v>
      </c>
      <c r="DK63" s="63">
        <f>(1+SUMPRODUCT($EJ63:$EL63,'Conversion Tables'!$V$12:$X$12))</f>
        <v>1</v>
      </c>
      <c r="DL63" s="64">
        <f>DI63*DJ63*DK63*'Weighting Scale'!$D$15</f>
        <v>0</v>
      </c>
      <c r="DM63" s="63">
        <f>IFERROR(VLOOKUP(Y63,'Conversion Tables'!$G$8:$N$12,4,FALSE)/'Conversion Tables'!$J$12*Max_Point,0)</f>
        <v>0</v>
      </c>
      <c r="DN63" s="63">
        <f>(1+SUMPRODUCT($EG63:$EI63,'Conversion Tables'!$S$13:$U$13))</f>
        <v>1</v>
      </c>
      <c r="DO63" s="63">
        <f>(1+SUMPRODUCT($EJ63:$EL63,'Conversion Tables'!$V$13:$X$13))</f>
        <v>1</v>
      </c>
      <c r="DP63" s="64">
        <f>DM63*DN63*DO63*'Weighting Scale'!$D$13</f>
        <v>0</v>
      </c>
      <c r="DQ63" s="63">
        <f>IFERROR(VLOOKUP(AA63,'Conversion Tables'!$G$8:$N$12,4,FALSE)/'Conversion Tables'!$K$12*Max_Point,0)</f>
        <v>0</v>
      </c>
      <c r="DR63" s="63">
        <f>(1+SUMPRODUCT($EG63:$EI63,'Conversion Tables'!$S$14:$U$14))</f>
        <v>1</v>
      </c>
      <c r="DS63" s="63">
        <f>(1+SUMPRODUCT($EJ63:$EL63,'Conversion Tables'!$V$14:$X$14))</f>
        <v>1</v>
      </c>
      <c r="DT63" s="64">
        <f>DQ63*DR63*DS63*'Weighting Scale'!$D$16</f>
        <v>0</v>
      </c>
      <c r="DU63" s="63">
        <f>IFERROR(VLOOKUP(AB63,'Conversion Tables'!$G$8:$N$12,5,FALSE)/'Conversion Tables'!$L$12*Max_Point,0)</f>
        <v>0</v>
      </c>
      <c r="DV63" s="63">
        <f>(1+SUMPRODUCT($EG63:$EI63,'Conversion Tables'!$S$15:$U$15))</f>
        <v>1</v>
      </c>
      <c r="DW63" s="63">
        <f>(1+SUMPRODUCT($EJ63:$EL63,'Conversion Tables'!$V$15:$X$15))</f>
        <v>1</v>
      </c>
      <c r="DX63" s="64">
        <f>DU63*DV63*DW63*'Weighting Scale'!$D$17</f>
        <v>0</v>
      </c>
      <c r="DY63" s="63">
        <f>IFERROR(VLOOKUP(AC63,'Conversion Tables'!$G$8:$N$12,6,FALSE)/'Conversion Tables'!$M$12*Max_Point,0)</f>
        <v>0</v>
      </c>
      <c r="DZ63" s="63">
        <f>(1+SUMPRODUCT($EG63:$EI63,'Conversion Tables'!$S$16:$U$16))</f>
        <v>1</v>
      </c>
      <c r="EA63" s="63">
        <f>(1+SUMPRODUCT($EJ63:$EL63,'Conversion Tables'!$V$16:$X$16))</f>
        <v>1</v>
      </c>
      <c r="EB63" s="64">
        <f>DY63*DZ63*EA63*'Weighting Scale'!$D$18</f>
        <v>0</v>
      </c>
      <c r="EC63" s="63">
        <f>IFERROR(VLOOKUP(AD63,'Conversion Tables'!$G$8:$N$12,7,FALSE)/'Conversion Tables'!$N$12*Max_Point,0)</f>
        <v>0</v>
      </c>
      <c r="ED63" s="63">
        <f>(1+SUMPRODUCT($EG63:$EI63,'Conversion Tables'!$S$17:$U$17))</f>
        <v>1</v>
      </c>
      <c r="EE63" s="63">
        <f>(1+SUMPRODUCT($EJ63:$EL63,'Conversion Tables'!$V$17:$X$17))</f>
        <v>1</v>
      </c>
      <c r="EF63" s="64">
        <f>EC63*ED63*EE63*'Weighting Scale'!$D$19</f>
        <v>0</v>
      </c>
      <c r="EG63" s="63">
        <f>IFERROR(VLOOKUP(AE63,'Conversion Tables'!$G$16:$M$20,2,FALSE)/'Conversion Tables'!$H$20*'Conversion Tables'!$H$21,0)</f>
        <v>0</v>
      </c>
      <c r="EH63" s="63">
        <f>IFERROR(VLOOKUP(AF63,'Conversion Tables'!$G$16:$M$20,3,FALSE)/'Conversion Tables'!$I$20*'Conversion Tables'!$I$21,0)</f>
        <v>0</v>
      </c>
      <c r="EI63" s="63">
        <f>IFERROR(VLOOKUP(AG63,'Conversion Tables'!$G$16:$M$20,4,FALSE)/'Conversion Tables'!J$20*'Conversion Tables'!$J$21,0)</f>
        <v>0</v>
      </c>
      <c r="EJ63" s="63">
        <f>IFERROR(VLOOKUP(AH63,'Conversion Tables'!$G$16:$M$20,5,FALSE)/'Conversion Tables'!K$20*'Conversion Tables'!$K$21,0)</f>
        <v>0</v>
      </c>
      <c r="EK63" s="63">
        <f>IFERROR(VLOOKUP(AI63,'Conversion Tables'!$G$16:$M$20,6,FALSE)/'Conversion Tables'!L$20*'Conversion Tables'!$L$21,0)</f>
        <v>0</v>
      </c>
      <c r="EL63" s="63">
        <f>IFERROR(VLOOKUP(AJ63,'Conversion Tables'!$G$16:$M$20,7,FALSE)/'Conversion Tables'!M$20*'Conversion Tables'!$M$21,0)</f>
        <v>0</v>
      </c>
      <c r="EM63" s="64">
        <f t="shared" si="37"/>
        <v>0</v>
      </c>
    </row>
    <row r="64" spans="1:143" ht="39" customHeight="1" thickBot="1" x14ac:dyDescent="0.3">
      <c r="A64" s="156">
        <v>53</v>
      </c>
      <c r="B64" s="66"/>
      <c r="C64" s="67"/>
      <c r="D64" s="67"/>
      <c r="E64" s="157"/>
      <c r="F64" s="67"/>
      <c r="G64" s="158"/>
      <c r="H64" s="99"/>
      <c r="I64" s="224"/>
      <c r="J64" s="221"/>
      <c r="K64" s="131" t="str">
        <f t="shared" si="22"/>
        <v/>
      </c>
      <c r="L64" s="119"/>
      <c r="M64" s="97"/>
      <c r="N64" s="97"/>
      <c r="O64" s="119"/>
      <c r="P64" s="97"/>
      <c r="Q64" s="97"/>
      <c r="R64" s="119"/>
      <c r="S64" s="97"/>
      <c r="T64" s="97"/>
      <c r="U64" s="119"/>
      <c r="V64" s="97"/>
      <c r="W64" s="119"/>
      <c r="X64" s="97"/>
      <c r="Y64" s="97"/>
      <c r="Z64" s="201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135">
        <f t="shared" si="23"/>
        <v>0</v>
      </c>
      <c r="AL64" s="135">
        <f t="shared" si="24"/>
        <v>0</v>
      </c>
      <c r="AM64" s="135">
        <f t="shared" si="25"/>
        <v>0</v>
      </c>
      <c r="AN64" s="135">
        <f t="shared" si="26"/>
        <v>0</v>
      </c>
      <c r="AO64" s="135">
        <f t="shared" si="27"/>
        <v>0</v>
      </c>
      <c r="AP64" s="135">
        <f t="shared" si="28"/>
        <v>0</v>
      </c>
      <c r="AQ64" s="135">
        <f t="shared" si="29"/>
        <v>0</v>
      </c>
      <c r="AR64" s="135">
        <f t="shared" si="30"/>
        <v>0</v>
      </c>
      <c r="AS64" s="135">
        <f t="shared" si="31"/>
        <v>0</v>
      </c>
      <c r="AT64" s="135">
        <f t="shared" si="32"/>
        <v>0</v>
      </c>
      <c r="AU64" s="170">
        <f t="shared" si="33"/>
        <v>0</v>
      </c>
      <c r="AV64" s="342" t="str">
        <f t="shared" si="20"/>
        <v/>
      </c>
      <c r="AW64" s="136" t="str">
        <f t="shared" si="34"/>
        <v/>
      </c>
      <c r="AX64" s="112"/>
      <c r="AY64" s="348" t="str">
        <f t="shared" si="35"/>
        <v/>
      </c>
      <c r="AZ64" s="133"/>
      <c r="BA64" s="149">
        <f t="shared" si="36"/>
        <v>0</v>
      </c>
      <c r="BB64" s="215"/>
      <c r="BC64" s="212"/>
      <c r="BD64" s="212"/>
      <c r="BE64" s="212"/>
      <c r="BF64" s="212"/>
      <c r="BG64" s="213"/>
      <c r="BH64" s="257" t="str">
        <f t="shared" si="21"/>
        <v/>
      </c>
      <c r="BI64" s="115"/>
      <c r="BJ64" s="116"/>
      <c r="BK64" s="116"/>
      <c r="BL64" s="116"/>
      <c r="BM64" s="116"/>
      <c r="BN64" s="116"/>
      <c r="BO64" s="116"/>
      <c r="BP64" s="140" t="str">
        <f>IF(AZ64&lt;=1,"",IF($BJ64="",0,VLOOKUP($BJ64,'Conversion Tables'!$B$37:$C$62,2,FALSE))+IF($BK64="",0,VLOOKUP($BK64,'Conversion Tables'!$B$37:$C$62,2,FALSE))+IF($BL64="",0,VLOOKUP($BL64,'Conversion Tables'!$B$37:$C$62,2,FALSE))+IF($BM64="",0,VLOOKUP($BM64,'Conversion Tables'!$B$37:$C$62,2,FALSE))+IF($BN64="",0,VLOOKUP($BN64,'Conversion Tables'!$B$37:$C$62,2,FALSE))+IF($BO64="",0,VLOOKUP($BO64,'Conversion Tables'!$B$37:$C$62,2,FALSE)))</f>
        <v/>
      </c>
      <c r="BQ64" s="138"/>
      <c r="BR64" s="117"/>
      <c r="CM64" s="63">
        <f>IFERROR(VLOOKUP(M64,'Conversion Tables'!$B$8:$E$32,2,FALSE),0)</f>
        <v>0</v>
      </c>
      <c r="CN64" s="63">
        <f>IFERROR(VLOOKUP(N64,'Conversion Tables'!$B$8:$E$32,2,FALSE),0)</f>
        <v>0</v>
      </c>
      <c r="CO64" s="63">
        <f>(CM64-CN64)/'Conversion Tables'!$C$32*Max_Point</f>
        <v>0</v>
      </c>
      <c r="CP64" s="63">
        <f>(1+SUMPRODUCT($EG64:$EI64,'Conversion Tables'!$S$8:$U$8))</f>
        <v>1</v>
      </c>
      <c r="CQ64" s="63">
        <f>(1+SUMPRODUCT($EJ64:$EL64,'Conversion Tables'!$V$8:$X$8))</f>
        <v>1</v>
      </c>
      <c r="CR64" s="64">
        <f>CO64*CP64*CQ64*'Weighting Scale'!$D$10</f>
        <v>0</v>
      </c>
      <c r="CS64" s="63">
        <f>IFERROR(VLOOKUP(P64,'Conversion Tables'!$B$8:$E$32,3,FALSE),0)</f>
        <v>0</v>
      </c>
      <c r="CT64" s="63">
        <f>IFERROR(VLOOKUP(Q64,'Conversion Tables'!$B$8:$E$32,3,FALSE),0)</f>
        <v>0</v>
      </c>
      <c r="CU64" s="63">
        <f>(CS64-CT64)/'Conversion Tables'!$D$32*Max_Point</f>
        <v>0</v>
      </c>
      <c r="CV64" s="63">
        <f>(1+SUMPRODUCT($EG64:$EI64,'Conversion Tables'!$S$9:$U$9))</f>
        <v>1</v>
      </c>
      <c r="CW64" s="63">
        <f>(1+SUMPRODUCT($EJ64:$EL64,'Conversion Tables'!$V$9:$X$9))</f>
        <v>1</v>
      </c>
      <c r="CX64" s="64">
        <f>CU64*CV64*CW64*'Weighting Scale'!$D$11</f>
        <v>0</v>
      </c>
      <c r="CY64" s="63">
        <f>IFERROR(VLOOKUP(S64,'Conversion Tables'!$B$8:$E$32,4,FALSE),0)</f>
        <v>0</v>
      </c>
      <c r="CZ64" s="63">
        <f>IFERROR(VLOOKUP(T64,'Conversion Tables'!$B$8:$E$32,4,FALSE),0)</f>
        <v>0</v>
      </c>
      <c r="DA64" s="63">
        <f>(CY64-CZ64)/'Conversion Tables'!$E$32*Max_Point</f>
        <v>0</v>
      </c>
      <c r="DB64" s="63">
        <f>(1+SUMPRODUCT($EG64:$EI64,'Conversion Tables'!$S$10:$U$10))</f>
        <v>1</v>
      </c>
      <c r="DC64" s="63">
        <f>(1+SUMPRODUCT($EJ64:$EL64,'Conversion Tables'!$V$10:$X$10))</f>
        <v>1</v>
      </c>
      <c r="DD64" s="64">
        <f>DA64*DB64*DC64*'Weighting Scale'!$D$12</f>
        <v>0</v>
      </c>
      <c r="DE64" s="63">
        <f>IFERROR(VLOOKUP(V64,'Conversion Tables'!$G$8:$N$12,2, FALSE)/'Conversion Tables'!$H$12*Max_Point,0)</f>
        <v>0</v>
      </c>
      <c r="DF64" s="63">
        <f>(1+SUMPRODUCT($EG64:$EI64,'Conversion Tables'!$S$11:$U$11))</f>
        <v>1</v>
      </c>
      <c r="DG64" s="63">
        <f>(1+SUMPRODUCT($EJ64:$EL64,'Conversion Tables'!$V$11:$X$11))</f>
        <v>1</v>
      </c>
      <c r="DH64" s="64">
        <f>DE64*DF64*DG64*'Weighting Scale'!$D$14</f>
        <v>0</v>
      </c>
      <c r="DI64" s="63">
        <f>IFERROR(VLOOKUP(X64,'Conversion Tables'!$G$8:$N$12,3,FALSE)/'Conversion Tables'!$I$12*Max_Point,0)</f>
        <v>0</v>
      </c>
      <c r="DJ64" s="63">
        <f>(1+SUMPRODUCT($EG64:$EI64,'Conversion Tables'!$S$12:$U$12))</f>
        <v>1</v>
      </c>
      <c r="DK64" s="63">
        <f>(1+SUMPRODUCT($EJ64:$EL64,'Conversion Tables'!$V$12:$X$12))</f>
        <v>1</v>
      </c>
      <c r="DL64" s="64">
        <f>DI64*DJ64*DK64*'Weighting Scale'!$D$15</f>
        <v>0</v>
      </c>
      <c r="DM64" s="63">
        <f>IFERROR(VLOOKUP(Y64,'Conversion Tables'!$G$8:$N$12,4,FALSE)/'Conversion Tables'!$J$12*Max_Point,0)</f>
        <v>0</v>
      </c>
      <c r="DN64" s="63">
        <f>(1+SUMPRODUCT($EG64:$EI64,'Conversion Tables'!$S$13:$U$13))</f>
        <v>1</v>
      </c>
      <c r="DO64" s="63">
        <f>(1+SUMPRODUCT($EJ64:$EL64,'Conversion Tables'!$V$13:$X$13))</f>
        <v>1</v>
      </c>
      <c r="DP64" s="64">
        <f>DM64*DN64*DO64*'Weighting Scale'!$D$13</f>
        <v>0</v>
      </c>
      <c r="DQ64" s="63">
        <f>IFERROR(VLOOKUP(AA64,'Conversion Tables'!$G$8:$N$12,4,FALSE)/'Conversion Tables'!$K$12*Max_Point,0)</f>
        <v>0</v>
      </c>
      <c r="DR64" s="63">
        <f>(1+SUMPRODUCT($EG64:$EI64,'Conversion Tables'!$S$14:$U$14))</f>
        <v>1</v>
      </c>
      <c r="DS64" s="63">
        <f>(1+SUMPRODUCT($EJ64:$EL64,'Conversion Tables'!$V$14:$X$14))</f>
        <v>1</v>
      </c>
      <c r="DT64" s="64">
        <f>DQ64*DR64*DS64*'Weighting Scale'!$D$16</f>
        <v>0</v>
      </c>
      <c r="DU64" s="63">
        <f>IFERROR(VLOOKUP(AB64,'Conversion Tables'!$G$8:$N$12,5,FALSE)/'Conversion Tables'!$L$12*Max_Point,0)</f>
        <v>0</v>
      </c>
      <c r="DV64" s="63">
        <f>(1+SUMPRODUCT($EG64:$EI64,'Conversion Tables'!$S$15:$U$15))</f>
        <v>1</v>
      </c>
      <c r="DW64" s="63">
        <f>(1+SUMPRODUCT($EJ64:$EL64,'Conversion Tables'!$V$15:$X$15))</f>
        <v>1</v>
      </c>
      <c r="DX64" s="64">
        <f>DU64*DV64*DW64*'Weighting Scale'!$D$17</f>
        <v>0</v>
      </c>
      <c r="DY64" s="63">
        <f>IFERROR(VLOOKUP(AC64,'Conversion Tables'!$G$8:$N$12,6,FALSE)/'Conversion Tables'!$M$12*Max_Point,0)</f>
        <v>0</v>
      </c>
      <c r="DZ64" s="63">
        <f>(1+SUMPRODUCT($EG64:$EI64,'Conversion Tables'!$S$16:$U$16))</f>
        <v>1</v>
      </c>
      <c r="EA64" s="63">
        <f>(1+SUMPRODUCT($EJ64:$EL64,'Conversion Tables'!$V$16:$X$16))</f>
        <v>1</v>
      </c>
      <c r="EB64" s="64">
        <f>DY64*DZ64*EA64*'Weighting Scale'!$D$18</f>
        <v>0</v>
      </c>
      <c r="EC64" s="63">
        <f>IFERROR(VLOOKUP(AD64,'Conversion Tables'!$G$8:$N$12,7,FALSE)/'Conversion Tables'!$N$12*Max_Point,0)</f>
        <v>0</v>
      </c>
      <c r="ED64" s="63">
        <f>(1+SUMPRODUCT($EG64:$EI64,'Conversion Tables'!$S$17:$U$17))</f>
        <v>1</v>
      </c>
      <c r="EE64" s="63">
        <f>(1+SUMPRODUCT($EJ64:$EL64,'Conversion Tables'!$V$17:$X$17))</f>
        <v>1</v>
      </c>
      <c r="EF64" s="64">
        <f>EC64*ED64*EE64*'Weighting Scale'!$D$19</f>
        <v>0</v>
      </c>
      <c r="EG64" s="63">
        <f>IFERROR(VLOOKUP(AE64,'Conversion Tables'!$G$16:$M$20,2,FALSE)/'Conversion Tables'!$H$20*'Conversion Tables'!$H$21,0)</f>
        <v>0</v>
      </c>
      <c r="EH64" s="63">
        <f>IFERROR(VLOOKUP(AF64,'Conversion Tables'!$G$16:$M$20,3,FALSE)/'Conversion Tables'!$I$20*'Conversion Tables'!$I$21,0)</f>
        <v>0</v>
      </c>
      <c r="EI64" s="63">
        <f>IFERROR(VLOOKUP(AG64,'Conversion Tables'!$G$16:$M$20,4,FALSE)/'Conversion Tables'!J$20*'Conversion Tables'!$J$21,0)</f>
        <v>0</v>
      </c>
      <c r="EJ64" s="63">
        <f>IFERROR(VLOOKUP(AH64,'Conversion Tables'!$G$16:$M$20,5,FALSE)/'Conversion Tables'!K$20*'Conversion Tables'!$K$21,0)</f>
        <v>0</v>
      </c>
      <c r="EK64" s="63">
        <f>IFERROR(VLOOKUP(AI64,'Conversion Tables'!$G$16:$M$20,6,FALSE)/'Conversion Tables'!L$20*'Conversion Tables'!$L$21,0)</f>
        <v>0</v>
      </c>
      <c r="EL64" s="63">
        <f>IFERROR(VLOOKUP(AJ64,'Conversion Tables'!$G$16:$M$20,7,FALSE)/'Conversion Tables'!M$20*'Conversion Tables'!$M$21,0)</f>
        <v>0</v>
      </c>
      <c r="EM64" s="64">
        <f t="shared" si="37"/>
        <v>0</v>
      </c>
    </row>
    <row r="65" spans="1:143" ht="39" customHeight="1" thickBot="1" x14ac:dyDescent="0.3">
      <c r="A65" s="156">
        <v>54</v>
      </c>
      <c r="B65" s="66"/>
      <c r="C65" s="67"/>
      <c r="D65" s="67"/>
      <c r="E65" s="157"/>
      <c r="F65" s="67"/>
      <c r="G65" s="158"/>
      <c r="H65" s="99"/>
      <c r="I65" s="225"/>
      <c r="J65" s="219"/>
      <c r="K65" s="131" t="str">
        <f t="shared" si="22"/>
        <v/>
      </c>
      <c r="L65" s="119"/>
      <c r="M65" s="97"/>
      <c r="N65" s="97"/>
      <c r="O65" s="119"/>
      <c r="P65" s="97"/>
      <c r="Q65" s="97"/>
      <c r="R65" s="119"/>
      <c r="S65" s="97"/>
      <c r="T65" s="97"/>
      <c r="U65" s="119"/>
      <c r="V65" s="97"/>
      <c r="W65" s="119"/>
      <c r="X65" s="97"/>
      <c r="Y65" s="97"/>
      <c r="Z65" s="201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135">
        <f t="shared" si="23"/>
        <v>0</v>
      </c>
      <c r="AL65" s="135">
        <f t="shared" si="24"/>
        <v>0</v>
      </c>
      <c r="AM65" s="135">
        <f t="shared" si="25"/>
        <v>0</v>
      </c>
      <c r="AN65" s="135">
        <f t="shared" si="26"/>
        <v>0</v>
      </c>
      <c r="AO65" s="135">
        <f t="shared" si="27"/>
        <v>0</v>
      </c>
      <c r="AP65" s="135">
        <f t="shared" si="28"/>
        <v>0</v>
      </c>
      <c r="AQ65" s="135">
        <f t="shared" si="29"/>
        <v>0</v>
      </c>
      <c r="AR65" s="135">
        <f t="shared" si="30"/>
        <v>0</v>
      </c>
      <c r="AS65" s="135">
        <f t="shared" si="31"/>
        <v>0</v>
      </c>
      <c r="AT65" s="135">
        <f t="shared" si="32"/>
        <v>0</v>
      </c>
      <c r="AU65" s="170">
        <f t="shared" si="33"/>
        <v>0</v>
      </c>
      <c r="AV65" s="342" t="str">
        <f t="shared" si="20"/>
        <v/>
      </c>
      <c r="AW65" s="136" t="str">
        <f t="shared" si="34"/>
        <v/>
      </c>
      <c r="AX65" s="112"/>
      <c r="AY65" s="348" t="str">
        <f t="shared" si="35"/>
        <v/>
      </c>
      <c r="AZ65" s="133"/>
      <c r="BA65" s="149">
        <f t="shared" si="36"/>
        <v>0</v>
      </c>
      <c r="BB65" s="216"/>
      <c r="BC65" s="212"/>
      <c r="BD65" s="212"/>
      <c r="BE65" s="212"/>
      <c r="BF65" s="212"/>
      <c r="BG65" s="213"/>
      <c r="BH65" s="257" t="str">
        <f t="shared" si="21"/>
        <v/>
      </c>
      <c r="BI65" s="115"/>
      <c r="BJ65" s="116"/>
      <c r="BK65" s="116"/>
      <c r="BL65" s="116"/>
      <c r="BM65" s="116"/>
      <c r="BN65" s="116"/>
      <c r="BO65" s="116"/>
      <c r="BP65" s="140" t="str">
        <f>IF(AZ65&lt;=1,"",IF($BJ65="",0,VLOOKUP($BJ65,'Conversion Tables'!$B$37:$C$62,2,FALSE))+IF($BK65="",0,VLOOKUP($BK65,'Conversion Tables'!$B$37:$C$62,2,FALSE))+IF($BL65="",0,VLOOKUP($BL65,'Conversion Tables'!$B$37:$C$62,2,FALSE))+IF($BM65="",0,VLOOKUP($BM65,'Conversion Tables'!$B$37:$C$62,2,FALSE))+IF($BN65="",0,VLOOKUP($BN65,'Conversion Tables'!$B$37:$C$62,2,FALSE))+IF($BO65="",0,VLOOKUP($BO65,'Conversion Tables'!$B$37:$C$62,2,FALSE)))</f>
        <v/>
      </c>
      <c r="BQ65" s="138"/>
      <c r="BR65" s="117"/>
      <c r="CM65" s="63">
        <f>IFERROR(VLOOKUP(M65,'Conversion Tables'!$B$8:$E$32,2,FALSE),0)</f>
        <v>0</v>
      </c>
      <c r="CN65" s="63">
        <f>IFERROR(VLOOKUP(N65,'Conversion Tables'!$B$8:$E$32,2,FALSE),0)</f>
        <v>0</v>
      </c>
      <c r="CO65" s="63">
        <f>(CM65-CN65)/'Conversion Tables'!$C$32*Max_Point</f>
        <v>0</v>
      </c>
      <c r="CP65" s="63">
        <f>(1+SUMPRODUCT($EG65:$EI65,'Conversion Tables'!$S$8:$U$8))</f>
        <v>1</v>
      </c>
      <c r="CQ65" s="63">
        <f>(1+SUMPRODUCT($EJ65:$EL65,'Conversion Tables'!$V$8:$X$8))</f>
        <v>1</v>
      </c>
      <c r="CR65" s="64">
        <f>CO65*CP65*CQ65*'Weighting Scale'!$D$10</f>
        <v>0</v>
      </c>
      <c r="CS65" s="63">
        <f>IFERROR(VLOOKUP(P65,'Conversion Tables'!$B$8:$E$32,3,FALSE),0)</f>
        <v>0</v>
      </c>
      <c r="CT65" s="63">
        <f>IFERROR(VLOOKUP(Q65,'Conversion Tables'!$B$8:$E$32,3,FALSE),0)</f>
        <v>0</v>
      </c>
      <c r="CU65" s="63">
        <f>(CS65-CT65)/'Conversion Tables'!$D$32*Max_Point</f>
        <v>0</v>
      </c>
      <c r="CV65" s="63">
        <f>(1+SUMPRODUCT($EG65:$EI65,'Conversion Tables'!$S$9:$U$9))</f>
        <v>1</v>
      </c>
      <c r="CW65" s="63">
        <f>(1+SUMPRODUCT($EJ65:$EL65,'Conversion Tables'!$V$9:$X$9))</f>
        <v>1</v>
      </c>
      <c r="CX65" s="64">
        <f>CU65*CV65*CW65*'Weighting Scale'!$D$11</f>
        <v>0</v>
      </c>
      <c r="CY65" s="63">
        <f>IFERROR(VLOOKUP(S65,'Conversion Tables'!$B$8:$E$32,4,FALSE),0)</f>
        <v>0</v>
      </c>
      <c r="CZ65" s="63">
        <f>IFERROR(VLOOKUP(T65,'Conversion Tables'!$B$8:$E$32,4,FALSE),0)</f>
        <v>0</v>
      </c>
      <c r="DA65" s="63">
        <f>(CY65-CZ65)/'Conversion Tables'!$E$32*Max_Point</f>
        <v>0</v>
      </c>
      <c r="DB65" s="63">
        <f>(1+SUMPRODUCT($EG65:$EI65,'Conversion Tables'!$S$10:$U$10))</f>
        <v>1</v>
      </c>
      <c r="DC65" s="63">
        <f>(1+SUMPRODUCT($EJ65:$EL65,'Conversion Tables'!$V$10:$X$10))</f>
        <v>1</v>
      </c>
      <c r="DD65" s="64">
        <f>DA65*DB65*DC65*'Weighting Scale'!$D$12</f>
        <v>0</v>
      </c>
      <c r="DE65" s="63">
        <f>IFERROR(VLOOKUP(V65,'Conversion Tables'!$G$8:$N$12,2, FALSE)/'Conversion Tables'!$H$12*Max_Point,0)</f>
        <v>0</v>
      </c>
      <c r="DF65" s="63">
        <f>(1+SUMPRODUCT($EG65:$EI65,'Conversion Tables'!$S$11:$U$11))</f>
        <v>1</v>
      </c>
      <c r="DG65" s="63">
        <f>(1+SUMPRODUCT($EJ65:$EL65,'Conversion Tables'!$V$11:$X$11))</f>
        <v>1</v>
      </c>
      <c r="DH65" s="64">
        <f>DE65*DF65*DG65*'Weighting Scale'!$D$14</f>
        <v>0</v>
      </c>
      <c r="DI65" s="63">
        <f>IFERROR(VLOOKUP(X65,'Conversion Tables'!$G$8:$N$12,3,FALSE)/'Conversion Tables'!$I$12*Max_Point,0)</f>
        <v>0</v>
      </c>
      <c r="DJ65" s="63">
        <f>(1+SUMPRODUCT($EG65:$EI65,'Conversion Tables'!$S$12:$U$12))</f>
        <v>1</v>
      </c>
      <c r="DK65" s="63">
        <f>(1+SUMPRODUCT($EJ65:$EL65,'Conversion Tables'!$V$12:$X$12))</f>
        <v>1</v>
      </c>
      <c r="DL65" s="64">
        <f>DI65*DJ65*DK65*'Weighting Scale'!$D$15</f>
        <v>0</v>
      </c>
      <c r="DM65" s="63">
        <f>IFERROR(VLOOKUP(Y65,'Conversion Tables'!$G$8:$N$12,4,FALSE)/'Conversion Tables'!$J$12*Max_Point,0)</f>
        <v>0</v>
      </c>
      <c r="DN65" s="63">
        <f>(1+SUMPRODUCT($EG65:$EI65,'Conversion Tables'!$S$13:$U$13))</f>
        <v>1</v>
      </c>
      <c r="DO65" s="63">
        <f>(1+SUMPRODUCT($EJ65:$EL65,'Conversion Tables'!$V$13:$X$13))</f>
        <v>1</v>
      </c>
      <c r="DP65" s="64">
        <f>DM65*DN65*DO65*'Weighting Scale'!$D$13</f>
        <v>0</v>
      </c>
      <c r="DQ65" s="63">
        <f>IFERROR(VLOOKUP(AA65,'Conversion Tables'!$G$8:$N$12,4,FALSE)/'Conversion Tables'!$K$12*Max_Point,0)</f>
        <v>0</v>
      </c>
      <c r="DR65" s="63">
        <f>(1+SUMPRODUCT($EG65:$EI65,'Conversion Tables'!$S$14:$U$14))</f>
        <v>1</v>
      </c>
      <c r="DS65" s="63">
        <f>(1+SUMPRODUCT($EJ65:$EL65,'Conversion Tables'!$V$14:$X$14))</f>
        <v>1</v>
      </c>
      <c r="DT65" s="64">
        <f>DQ65*DR65*DS65*'Weighting Scale'!$D$16</f>
        <v>0</v>
      </c>
      <c r="DU65" s="63">
        <f>IFERROR(VLOOKUP(AB65,'Conversion Tables'!$G$8:$N$12,5,FALSE)/'Conversion Tables'!$L$12*Max_Point,0)</f>
        <v>0</v>
      </c>
      <c r="DV65" s="63">
        <f>(1+SUMPRODUCT($EG65:$EI65,'Conversion Tables'!$S$15:$U$15))</f>
        <v>1</v>
      </c>
      <c r="DW65" s="63">
        <f>(1+SUMPRODUCT($EJ65:$EL65,'Conversion Tables'!$V$15:$X$15))</f>
        <v>1</v>
      </c>
      <c r="DX65" s="64">
        <f>DU65*DV65*DW65*'Weighting Scale'!$D$17</f>
        <v>0</v>
      </c>
      <c r="DY65" s="63">
        <f>IFERROR(VLOOKUP(AC65,'Conversion Tables'!$G$8:$N$12,6,FALSE)/'Conversion Tables'!$M$12*Max_Point,0)</f>
        <v>0</v>
      </c>
      <c r="DZ65" s="63">
        <f>(1+SUMPRODUCT($EG65:$EI65,'Conversion Tables'!$S$16:$U$16))</f>
        <v>1</v>
      </c>
      <c r="EA65" s="63">
        <f>(1+SUMPRODUCT($EJ65:$EL65,'Conversion Tables'!$V$16:$X$16))</f>
        <v>1</v>
      </c>
      <c r="EB65" s="64">
        <f>DY65*DZ65*EA65*'Weighting Scale'!$D$18</f>
        <v>0</v>
      </c>
      <c r="EC65" s="63">
        <f>IFERROR(VLOOKUP(AD65,'Conversion Tables'!$G$8:$N$12,7,FALSE)/'Conversion Tables'!$N$12*Max_Point,0)</f>
        <v>0</v>
      </c>
      <c r="ED65" s="63">
        <f>(1+SUMPRODUCT($EG65:$EI65,'Conversion Tables'!$S$17:$U$17))</f>
        <v>1</v>
      </c>
      <c r="EE65" s="63">
        <f>(1+SUMPRODUCT($EJ65:$EL65,'Conversion Tables'!$V$17:$X$17))</f>
        <v>1</v>
      </c>
      <c r="EF65" s="64">
        <f>EC65*ED65*EE65*'Weighting Scale'!$D$19</f>
        <v>0</v>
      </c>
      <c r="EG65" s="63">
        <f>IFERROR(VLOOKUP(AE65,'Conversion Tables'!$G$16:$M$20,2,FALSE)/'Conversion Tables'!$H$20*'Conversion Tables'!$H$21,0)</f>
        <v>0</v>
      </c>
      <c r="EH65" s="63">
        <f>IFERROR(VLOOKUP(AF65,'Conversion Tables'!$G$16:$M$20,3,FALSE)/'Conversion Tables'!$I$20*'Conversion Tables'!$I$21,0)</f>
        <v>0</v>
      </c>
      <c r="EI65" s="63">
        <f>IFERROR(VLOOKUP(AG65,'Conversion Tables'!$G$16:$M$20,4,FALSE)/'Conversion Tables'!J$20*'Conversion Tables'!$J$21,0)</f>
        <v>0</v>
      </c>
      <c r="EJ65" s="63">
        <f>IFERROR(VLOOKUP(AH65,'Conversion Tables'!$G$16:$M$20,5,FALSE)/'Conversion Tables'!K$20*'Conversion Tables'!$K$21,0)</f>
        <v>0</v>
      </c>
      <c r="EK65" s="63">
        <f>IFERROR(VLOOKUP(AI65,'Conversion Tables'!$G$16:$M$20,6,FALSE)/'Conversion Tables'!L$20*'Conversion Tables'!$L$21,0)</f>
        <v>0</v>
      </c>
      <c r="EL65" s="63">
        <f>IFERROR(VLOOKUP(AJ65,'Conversion Tables'!$G$16:$M$20,7,FALSE)/'Conversion Tables'!M$20*'Conversion Tables'!$M$21,0)</f>
        <v>0</v>
      </c>
      <c r="EM65" s="64">
        <f t="shared" si="37"/>
        <v>0</v>
      </c>
    </row>
    <row r="66" spans="1:143" ht="39" customHeight="1" thickBot="1" x14ac:dyDescent="0.3">
      <c r="A66" s="156">
        <v>55</v>
      </c>
      <c r="B66" s="66"/>
      <c r="C66" s="67"/>
      <c r="D66" s="67"/>
      <c r="E66" s="157"/>
      <c r="F66" s="67"/>
      <c r="G66" s="158"/>
      <c r="H66" s="99"/>
      <c r="I66" s="224"/>
      <c r="J66" s="218"/>
      <c r="K66" s="131" t="str">
        <f t="shared" si="22"/>
        <v/>
      </c>
      <c r="L66" s="119"/>
      <c r="M66" s="97"/>
      <c r="N66" s="97"/>
      <c r="O66" s="119"/>
      <c r="P66" s="97"/>
      <c r="Q66" s="97"/>
      <c r="R66" s="119"/>
      <c r="S66" s="97"/>
      <c r="T66" s="97"/>
      <c r="U66" s="119"/>
      <c r="V66" s="97"/>
      <c r="W66" s="119"/>
      <c r="X66" s="97"/>
      <c r="Y66" s="97"/>
      <c r="Z66" s="201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135">
        <f t="shared" si="23"/>
        <v>0</v>
      </c>
      <c r="AL66" s="135">
        <f t="shared" si="24"/>
        <v>0</v>
      </c>
      <c r="AM66" s="135">
        <f t="shared" si="25"/>
        <v>0</v>
      </c>
      <c r="AN66" s="135">
        <f t="shared" si="26"/>
        <v>0</v>
      </c>
      <c r="AO66" s="135">
        <f t="shared" si="27"/>
        <v>0</v>
      </c>
      <c r="AP66" s="135">
        <f t="shared" si="28"/>
        <v>0</v>
      </c>
      <c r="AQ66" s="135">
        <f t="shared" si="29"/>
        <v>0</v>
      </c>
      <c r="AR66" s="135">
        <f t="shared" si="30"/>
        <v>0</v>
      </c>
      <c r="AS66" s="135">
        <f t="shared" si="31"/>
        <v>0</v>
      </c>
      <c r="AT66" s="135">
        <f t="shared" si="32"/>
        <v>0</v>
      </c>
      <c r="AU66" s="170">
        <f t="shared" si="33"/>
        <v>0</v>
      </c>
      <c r="AV66" s="342" t="str">
        <f t="shared" si="20"/>
        <v/>
      </c>
      <c r="AW66" s="136" t="str">
        <f t="shared" si="34"/>
        <v/>
      </c>
      <c r="AX66" s="112"/>
      <c r="AY66" s="348" t="str">
        <f t="shared" si="35"/>
        <v/>
      </c>
      <c r="AZ66" s="133"/>
      <c r="BA66" s="149">
        <f t="shared" si="36"/>
        <v>0</v>
      </c>
      <c r="BB66" s="214"/>
      <c r="BC66" s="212"/>
      <c r="BD66" s="212"/>
      <c r="BE66" s="212"/>
      <c r="BF66" s="212"/>
      <c r="BG66" s="213"/>
      <c r="BH66" s="257" t="str">
        <f t="shared" si="21"/>
        <v/>
      </c>
      <c r="BI66" s="115"/>
      <c r="BJ66" s="116"/>
      <c r="BK66" s="116"/>
      <c r="BL66" s="116"/>
      <c r="BM66" s="116"/>
      <c r="BN66" s="116"/>
      <c r="BO66" s="116"/>
      <c r="BP66" s="140" t="str">
        <f>IF(AZ66&lt;=1,"",IF($BJ66="",0,VLOOKUP($BJ66,'Conversion Tables'!$B$37:$C$62,2,FALSE))+IF($BK66="",0,VLOOKUP($BK66,'Conversion Tables'!$B$37:$C$62,2,FALSE))+IF($BL66="",0,VLOOKUP($BL66,'Conversion Tables'!$B$37:$C$62,2,FALSE))+IF($BM66="",0,VLOOKUP($BM66,'Conversion Tables'!$B$37:$C$62,2,FALSE))+IF($BN66="",0,VLOOKUP($BN66,'Conversion Tables'!$B$37:$C$62,2,FALSE))+IF($BO66="",0,VLOOKUP($BO66,'Conversion Tables'!$B$37:$C$62,2,FALSE)))</f>
        <v/>
      </c>
      <c r="BQ66" s="138"/>
      <c r="BR66" s="117"/>
      <c r="CM66" s="63">
        <f>IFERROR(VLOOKUP(M66,'Conversion Tables'!$B$8:$E$32,2,FALSE),0)</f>
        <v>0</v>
      </c>
      <c r="CN66" s="63">
        <f>IFERROR(VLOOKUP(N66,'Conversion Tables'!$B$8:$E$32,2,FALSE),0)</f>
        <v>0</v>
      </c>
      <c r="CO66" s="63">
        <f>(CM66-CN66)/'Conversion Tables'!$C$32*Max_Point</f>
        <v>0</v>
      </c>
      <c r="CP66" s="63">
        <f>(1+SUMPRODUCT($EG66:$EI66,'Conversion Tables'!$S$8:$U$8))</f>
        <v>1</v>
      </c>
      <c r="CQ66" s="63">
        <f>(1+SUMPRODUCT($EJ66:$EL66,'Conversion Tables'!$V$8:$X$8))</f>
        <v>1</v>
      </c>
      <c r="CR66" s="64">
        <f>CO66*CP66*CQ66*'Weighting Scale'!$D$10</f>
        <v>0</v>
      </c>
      <c r="CS66" s="63">
        <f>IFERROR(VLOOKUP(P66,'Conversion Tables'!$B$8:$E$32,3,FALSE),0)</f>
        <v>0</v>
      </c>
      <c r="CT66" s="63">
        <f>IFERROR(VLOOKUP(Q66,'Conversion Tables'!$B$8:$E$32,3,FALSE),0)</f>
        <v>0</v>
      </c>
      <c r="CU66" s="63">
        <f>(CS66-CT66)/'Conversion Tables'!$D$32*Max_Point</f>
        <v>0</v>
      </c>
      <c r="CV66" s="63">
        <f>(1+SUMPRODUCT($EG66:$EI66,'Conversion Tables'!$S$9:$U$9))</f>
        <v>1</v>
      </c>
      <c r="CW66" s="63">
        <f>(1+SUMPRODUCT($EJ66:$EL66,'Conversion Tables'!$V$9:$X$9))</f>
        <v>1</v>
      </c>
      <c r="CX66" s="64">
        <f>CU66*CV66*CW66*'Weighting Scale'!$D$11</f>
        <v>0</v>
      </c>
      <c r="CY66" s="63">
        <f>IFERROR(VLOOKUP(S66,'Conversion Tables'!$B$8:$E$32,4,FALSE),0)</f>
        <v>0</v>
      </c>
      <c r="CZ66" s="63">
        <f>IFERROR(VLOOKUP(T66,'Conversion Tables'!$B$8:$E$32,4,FALSE),0)</f>
        <v>0</v>
      </c>
      <c r="DA66" s="63">
        <f>(CY66-CZ66)/'Conversion Tables'!$E$32*Max_Point</f>
        <v>0</v>
      </c>
      <c r="DB66" s="63">
        <f>(1+SUMPRODUCT($EG66:$EI66,'Conversion Tables'!$S$10:$U$10))</f>
        <v>1</v>
      </c>
      <c r="DC66" s="63">
        <f>(1+SUMPRODUCT($EJ66:$EL66,'Conversion Tables'!$V$10:$X$10))</f>
        <v>1</v>
      </c>
      <c r="DD66" s="64">
        <f>DA66*DB66*DC66*'Weighting Scale'!$D$12</f>
        <v>0</v>
      </c>
      <c r="DE66" s="63">
        <f>IFERROR(VLOOKUP(V66,'Conversion Tables'!$G$8:$N$12,2, FALSE)/'Conversion Tables'!$H$12*Max_Point,0)</f>
        <v>0</v>
      </c>
      <c r="DF66" s="63">
        <f>(1+SUMPRODUCT($EG66:$EI66,'Conversion Tables'!$S$11:$U$11))</f>
        <v>1</v>
      </c>
      <c r="DG66" s="63">
        <f>(1+SUMPRODUCT($EJ66:$EL66,'Conversion Tables'!$V$11:$X$11))</f>
        <v>1</v>
      </c>
      <c r="DH66" s="64">
        <f>DE66*DF66*DG66*'Weighting Scale'!$D$14</f>
        <v>0</v>
      </c>
      <c r="DI66" s="63">
        <f>IFERROR(VLOOKUP(X66,'Conversion Tables'!$G$8:$N$12,3,FALSE)/'Conversion Tables'!$I$12*Max_Point,0)</f>
        <v>0</v>
      </c>
      <c r="DJ66" s="63">
        <f>(1+SUMPRODUCT($EG66:$EI66,'Conversion Tables'!$S$12:$U$12))</f>
        <v>1</v>
      </c>
      <c r="DK66" s="63">
        <f>(1+SUMPRODUCT($EJ66:$EL66,'Conversion Tables'!$V$12:$X$12))</f>
        <v>1</v>
      </c>
      <c r="DL66" s="64">
        <f>DI66*DJ66*DK66*'Weighting Scale'!$D$15</f>
        <v>0</v>
      </c>
      <c r="DM66" s="63">
        <f>IFERROR(VLOOKUP(Y66,'Conversion Tables'!$G$8:$N$12,4,FALSE)/'Conversion Tables'!$J$12*Max_Point,0)</f>
        <v>0</v>
      </c>
      <c r="DN66" s="63">
        <f>(1+SUMPRODUCT($EG66:$EI66,'Conversion Tables'!$S$13:$U$13))</f>
        <v>1</v>
      </c>
      <c r="DO66" s="63">
        <f>(1+SUMPRODUCT($EJ66:$EL66,'Conversion Tables'!$V$13:$X$13))</f>
        <v>1</v>
      </c>
      <c r="DP66" s="64">
        <f>DM66*DN66*DO66*'Weighting Scale'!$D$13</f>
        <v>0</v>
      </c>
      <c r="DQ66" s="63">
        <f>IFERROR(VLOOKUP(AA66,'Conversion Tables'!$G$8:$N$12,4,FALSE)/'Conversion Tables'!$K$12*Max_Point,0)</f>
        <v>0</v>
      </c>
      <c r="DR66" s="63">
        <f>(1+SUMPRODUCT($EG66:$EI66,'Conversion Tables'!$S$14:$U$14))</f>
        <v>1</v>
      </c>
      <c r="DS66" s="63">
        <f>(1+SUMPRODUCT($EJ66:$EL66,'Conversion Tables'!$V$14:$X$14))</f>
        <v>1</v>
      </c>
      <c r="DT66" s="64">
        <f>DQ66*DR66*DS66*'Weighting Scale'!$D$16</f>
        <v>0</v>
      </c>
      <c r="DU66" s="63">
        <f>IFERROR(VLOOKUP(AB66,'Conversion Tables'!$G$8:$N$12,5,FALSE)/'Conversion Tables'!$L$12*Max_Point,0)</f>
        <v>0</v>
      </c>
      <c r="DV66" s="63">
        <f>(1+SUMPRODUCT($EG66:$EI66,'Conversion Tables'!$S$15:$U$15))</f>
        <v>1</v>
      </c>
      <c r="DW66" s="63">
        <f>(1+SUMPRODUCT($EJ66:$EL66,'Conversion Tables'!$V$15:$X$15))</f>
        <v>1</v>
      </c>
      <c r="DX66" s="64">
        <f>DU66*DV66*DW66*'Weighting Scale'!$D$17</f>
        <v>0</v>
      </c>
      <c r="DY66" s="63">
        <f>IFERROR(VLOOKUP(AC66,'Conversion Tables'!$G$8:$N$12,6,FALSE)/'Conversion Tables'!$M$12*Max_Point,0)</f>
        <v>0</v>
      </c>
      <c r="DZ66" s="63">
        <f>(1+SUMPRODUCT($EG66:$EI66,'Conversion Tables'!$S$16:$U$16))</f>
        <v>1</v>
      </c>
      <c r="EA66" s="63">
        <f>(1+SUMPRODUCT($EJ66:$EL66,'Conversion Tables'!$V$16:$X$16))</f>
        <v>1</v>
      </c>
      <c r="EB66" s="64">
        <f>DY66*DZ66*EA66*'Weighting Scale'!$D$18</f>
        <v>0</v>
      </c>
      <c r="EC66" s="63">
        <f>IFERROR(VLOOKUP(AD66,'Conversion Tables'!$G$8:$N$12,7,FALSE)/'Conversion Tables'!$N$12*Max_Point,0)</f>
        <v>0</v>
      </c>
      <c r="ED66" s="63">
        <f>(1+SUMPRODUCT($EG66:$EI66,'Conversion Tables'!$S$17:$U$17))</f>
        <v>1</v>
      </c>
      <c r="EE66" s="63">
        <f>(1+SUMPRODUCT($EJ66:$EL66,'Conversion Tables'!$V$17:$X$17))</f>
        <v>1</v>
      </c>
      <c r="EF66" s="64">
        <f>EC66*ED66*EE66*'Weighting Scale'!$D$19</f>
        <v>0</v>
      </c>
      <c r="EG66" s="63">
        <f>IFERROR(VLOOKUP(AE66,'Conversion Tables'!$G$16:$M$20,2,FALSE)/'Conversion Tables'!$H$20*'Conversion Tables'!$H$21,0)</f>
        <v>0</v>
      </c>
      <c r="EH66" s="63">
        <f>IFERROR(VLOOKUP(AF66,'Conversion Tables'!$G$16:$M$20,3,FALSE)/'Conversion Tables'!$I$20*'Conversion Tables'!$I$21,0)</f>
        <v>0</v>
      </c>
      <c r="EI66" s="63">
        <f>IFERROR(VLOOKUP(AG66,'Conversion Tables'!$G$16:$M$20,4,FALSE)/'Conversion Tables'!J$20*'Conversion Tables'!$J$21,0)</f>
        <v>0</v>
      </c>
      <c r="EJ66" s="63">
        <f>IFERROR(VLOOKUP(AH66,'Conversion Tables'!$G$16:$M$20,5,FALSE)/'Conversion Tables'!K$20*'Conversion Tables'!$K$21,0)</f>
        <v>0</v>
      </c>
      <c r="EK66" s="63">
        <f>IFERROR(VLOOKUP(AI66,'Conversion Tables'!$G$16:$M$20,6,FALSE)/'Conversion Tables'!L$20*'Conversion Tables'!$L$21,0)</f>
        <v>0</v>
      </c>
      <c r="EL66" s="63">
        <f>IFERROR(VLOOKUP(AJ66,'Conversion Tables'!$G$16:$M$20,7,FALSE)/'Conversion Tables'!M$20*'Conversion Tables'!$M$21,0)</f>
        <v>0</v>
      </c>
      <c r="EM66" s="64">
        <f t="shared" si="37"/>
        <v>0</v>
      </c>
    </row>
    <row r="67" spans="1:143" ht="39" customHeight="1" thickBot="1" x14ac:dyDescent="0.3">
      <c r="A67" s="156">
        <v>56</v>
      </c>
      <c r="B67" s="66"/>
      <c r="C67" s="67"/>
      <c r="D67" s="67"/>
      <c r="E67" s="157"/>
      <c r="F67" s="67"/>
      <c r="G67" s="158"/>
      <c r="H67" s="99"/>
      <c r="I67" s="224"/>
      <c r="J67" s="218"/>
      <c r="K67" s="131" t="str">
        <f t="shared" si="22"/>
        <v/>
      </c>
      <c r="L67" s="119"/>
      <c r="M67" s="97"/>
      <c r="N67" s="97"/>
      <c r="O67" s="119"/>
      <c r="P67" s="97"/>
      <c r="Q67" s="97"/>
      <c r="R67" s="119"/>
      <c r="S67" s="97"/>
      <c r="T67" s="97"/>
      <c r="U67" s="119"/>
      <c r="V67" s="97"/>
      <c r="W67" s="119"/>
      <c r="X67" s="97"/>
      <c r="Y67" s="97"/>
      <c r="Z67" s="201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135">
        <f t="shared" si="23"/>
        <v>0</v>
      </c>
      <c r="AL67" s="135">
        <f t="shared" si="24"/>
        <v>0</v>
      </c>
      <c r="AM67" s="135">
        <f t="shared" si="25"/>
        <v>0</v>
      </c>
      <c r="AN67" s="135">
        <f t="shared" si="26"/>
        <v>0</v>
      </c>
      <c r="AO67" s="135">
        <f t="shared" si="27"/>
        <v>0</v>
      </c>
      <c r="AP67" s="135">
        <f t="shared" si="28"/>
        <v>0</v>
      </c>
      <c r="AQ67" s="135">
        <f t="shared" si="29"/>
        <v>0</v>
      </c>
      <c r="AR67" s="135">
        <f t="shared" si="30"/>
        <v>0</v>
      </c>
      <c r="AS67" s="135">
        <f t="shared" si="31"/>
        <v>0</v>
      </c>
      <c r="AT67" s="135">
        <f t="shared" si="32"/>
        <v>0</v>
      </c>
      <c r="AU67" s="170">
        <f t="shared" si="33"/>
        <v>0</v>
      </c>
      <c r="AV67" s="342" t="str">
        <f t="shared" si="20"/>
        <v/>
      </c>
      <c r="AW67" s="136" t="str">
        <f t="shared" si="34"/>
        <v/>
      </c>
      <c r="AX67" s="112"/>
      <c r="AY67" s="348" t="str">
        <f t="shared" si="35"/>
        <v/>
      </c>
      <c r="AZ67" s="133"/>
      <c r="BA67" s="149">
        <f t="shared" si="36"/>
        <v>0</v>
      </c>
      <c r="BB67" s="214"/>
      <c r="BC67" s="212"/>
      <c r="BD67" s="212"/>
      <c r="BE67" s="212"/>
      <c r="BF67" s="212"/>
      <c r="BG67" s="213"/>
      <c r="BH67" s="257" t="str">
        <f t="shared" si="21"/>
        <v/>
      </c>
      <c r="BI67" s="115"/>
      <c r="BJ67" s="116"/>
      <c r="BK67" s="116"/>
      <c r="BL67" s="116"/>
      <c r="BM67" s="116"/>
      <c r="BN67" s="116"/>
      <c r="BO67" s="116"/>
      <c r="BP67" s="140" t="str">
        <f>IF(AZ67&lt;=1,"",IF($BJ67="",0,VLOOKUP($BJ67,'Conversion Tables'!$B$37:$C$62,2,FALSE))+IF($BK67="",0,VLOOKUP($BK67,'Conversion Tables'!$B$37:$C$62,2,FALSE))+IF($BL67="",0,VLOOKUP($BL67,'Conversion Tables'!$B$37:$C$62,2,FALSE))+IF($BM67="",0,VLOOKUP($BM67,'Conversion Tables'!$B$37:$C$62,2,FALSE))+IF($BN67="",0,VLOOKUP($BN67,'Conversion Tables'!$B$37:$C$62,2,FALSE))+IF($BO67="",0,VLOOKUP($BO67,'Conversion Tables'!$B$37:$C$62,2,FALSE)))</f>
        <v/>
      </c>
      <c r="BQ67" s="138"/>
      <c r="BR67" s="117"/>
      <c r="CM67" s="63">
        <f>IFERROR(VLOOKUP(M67,'Conversion Tables'!$B$8:$E$32,2,FALSE),0)</f>
        <v>0</v>
      </c>
      <c r="CN67" s="63">
        <f>IFERROR(VLOOKUP(N67,'Conversion Tables'!$B$8:$E$32,2,FALSE),0)</f>
        <v>0</v>
      </c>
      <c r="CO67" s="63">
        <f>(CM67-CN67)/'Conversion Tables'!$C$32*Max_Point</f>
        <v>0</v>
      </c>
      <c r="CP67" s="63">
        <f>(1+SUMPRODUCT($EG67:$EI67,'Conversion Tables'!$S$8:$U$8))</f>
        <v>1</v>
      </c>
      <c r="CQ67" s="63">
        <f>(1+SUMPRODUCT($EJ67:$EL67,'Conversion Tables'!$V$8:$X$8))</f>
        <v>1</v>
      </c>
      <c r="CR67" s="64">
        <f>CO67*CP67*CQ67*'Weighting Scale'!$D$10</f>
        <v>0</v>
      </c>
      <c r="CS67" s="63">
        <f>IFERROR(VLOOKUP(P67,'Conversion Tables'!$B$8:$E$32,3,FALSE),0)</f>
        <v>0</v>
      </c>
      <c r="CT67" s="63">
        <f>IFERROR(VLOOKUP(Q67,'Conversion Tables'!$B$8:$E$32,3,FALSE),0)</f>
        <v>0</v>
      </c>
      <c r="CU67" s="63">
        <f>(CS67-CT67)/'Conversion Tables'!$D$32*Max_Point</f>
        <v>0</v>
      </c>
      <c r="CV67" s="63">
        <f>(1+SUMPRODUCT($EG67:$EI67,'Conversion Tables'!$S$9:$U$9))</f>
        <v>1</v>
      </c>
      <c r="CW67" s="63">
        <f>(1+SUMPRODUCT($EJ67:$EL67,'Conversion Tables'!$V$9:$X$9))</f>
        <v>1</v>
      </c>
      <c r="CX67" s="64">
        <f>CU67*CV67*CW67*'Weighting Scale'!$D$11</f>
        <v>0</v>
      </c>
      <c r="CY67" s="63">
        <f>IFERROR(VLOOKUP(S67,'Conversion Tables'!$B$8:$E$32,4,FALSE),0)</f>
        <v>0</v>
      </c>
      <c r="CZ67" s="63">
        <f>IFERROR(VLOOKUP(T67,'Conversion Tables'!$B$8:$E$32,4,FALSE),0)</f>
        <v>0</v>
      </c>
      <c r="DA67" s="63">
        <f>(CY67-CZ67)/'Conversion Tables'!$E$32*Max_Point</f>
        <v>0</v>
      </c>
      <c r="DB67" s="63">
        <f>(1+SUMPRODUCT($EG67:$EI67,'Conversion Tables'!$S$10:$U$10))</f>
        <v>1</v>
      </c>
      <c r="DC67" s="63">
        <f>(1+SUMPRODUCT($EJ67:$EL67,'Conversion Tables'!$V$10:$X$10))</f>
        <v>1</v>
      </c>
      <c r="DD67" s="64">
        <f>DA67*DB67*DC67*'Weighting Scale'!$D$12</f>
        <v>0</v>
      </c>
      <c r="DE67" s="63">
        <f>IFERROR(VLOOKUP(V67,'Conversion Tables'!$G$8:$N$12,2, FALSE)/'Conversion Tables'!$H$12*Max_Point,0)</f>
        <v>0</v>
      </c>
      <c r="DF67" s="63">
        <f>(1+SUMPRODUCT($EG67:$EI67,'Conversion Tables'!$S$11:$U$11))</f>
        <v>1</v>
      </c>
      <c r="DG67" s="63">
        <f>(1+SUMPRODUCT($EJ67:$EL67,'Conversion Tables'!$V$11:$X$11))</f>
        <v>1</v>
      </c>
      <c r="DH67" s="64">
        <f>DE67*DF67*DG67*'Weighting Scale'!$D$14</f>
        <v>0</v>
      </c>
      <c r="DI67" s="63">
        <f>IFERROR(VLOOKUP(X67,'Conversion Tables'!$G$8:$N$12,3,FALSE)/'Conversion Tables'!$I$12*Max_Point,0)</f>
        <v>0</v>
      </c>
      <c r="DJ67" s="63">
        <f>(1+SUMPRODUCT($EG67:$EI67,'Conversion Tables'!$S$12:$U$12))</f>
        <v>1</v>
      </c>
      <c r="DK67" s="63">
        <f>(1+SUMPRODUCT($EJ67:$EL67,'Conversion Tables'!$V$12:$X$12))</f>
        <v>1</v>
      </c>
      <c r="DL67" s="64">
        <f>DI67*DJ67*DK67*'Weighting Scale'!$D$15</f>
        <v>0</v>
      </c>
      <c r="DM67" s="63">
        <f>IFERROR(VLOOKUP(Y67,'Conversion Tables'!$G$8:$N$12,4,FALSE)/'Conversion Tables'!$J$12*Max_Point,0)</f>
        <v>0</v>
      </c>
      <c r="DN67" s="63">
        <f>(1+SUMPRODUCT($EG67:$EI67,'Conversion Tables'!$S$13:$U$13))</f>
        <v>1</v>
      </c>
      <c r="DO67" s="63">
        <f>(1+SUMPRODUCT($EJ67:$EL67,'Conversion Tables'!$V$13:$X$13))</f>
        <v>1</v>
      </c>
      <c r="DP67" s="64">
        <f>DM67*DN67*DO67*'Weighting Scale'!$D$13</f>
        <v>0</v>
      </c>
      <c r="DQ67" s="63">
        <f>IFERROR(VLOOKUP(AA67,'Conversion Tables'!$G$8:$N$12,4,FALSE)/'Conversion Tables'!$K$12*Max_Point,0)</f>
        <v>0</v>
      </c>
      <c r="DR67" s="63">
        <f>(1+SUMPRODUCT($EG67:$EI67,'Conversion Tables'!$S$14:$U$14))</f>
        <v>1</v>
      </c>
      <c r="DS67" s="63">
        <f>(1+SUMPRODUCT($EJ67:$EL67,'Conversion Tables'!$V$14:$X$14))</f>
        <v>1</v>
      </c>
      <c r="DT67" s="64">
        <f>DQ67*DR67*DS67*'Weighting Scale'!$D$16</f>
        <v>0</v>
      </c>
      <c r="DU67" s="63">
        <f>IFERROR(VLOOKUP(AB67,'Conversion Tables'!$G$8:$N$12,5,FALSE)/'Conversion Tables'!$L$12*Max_Point,0)</f>
        <v>0</v>
      </c>
      <c r="DV67" s="63">
        <f>(1+SUMPRODUCT($EG67:$EI67,'Conversion Tables'!$S$15:$U$15))</f>
        <v>1</v>
      </c>
      <c r="DW67" s="63">
        <f>(1+SUMPRODUCT($EJ67:$EL67,'Conversion Tables'!$V$15:$X$15))</f>
        <v>1</v>
      </c>
      <c r="DX67" s="64">
        <f>DU67*DV67*DW67*'Weighting Scale'!$D$17</f>
        <v>0</v>
      </c>
      <c r="DY67" s="63">
        <f>IFERROR(VLOOKUP(AC67,'Conversion Tables'!$G$8:$N$12,6,FALSE)/'Conversion Tables'!$M$12*Max_Point,0)</f>
        <v>0</v>
      </c>
      <c r="DZ67" s="63">
        <f>(1+SUMPRODUCT($EG67:$EI67,'Conversion Tables'!$S$16:$U$16))</f>
        <v>1</v>
      </c>
      <c r="EA67" s="63">
        <f>(1+SUMPRODUCT($EJ67:$EL67,'Conversion Tables'!$V$16:$X$16))</f>
        <v>1</v>
      </c>
      <c r="EB67" s="64">
        <f>DY67*DZ67*EA67*'Weighting Scale'!$D$18</f>
        <v>0</v>
      </c>
      <c r="EC67" s="63">
        <f>IFERROR(VLOOKUP(AD67,'Conversion Tables'!$G$8:$N$12,7,FALSE)/'Conversion Tables'!$N$12*Max_Point,0)</f>
        <v>0</v>
      </c>
      <c r="ED67" s="63">
        <f>(1+SUMPRODUCT($EG67:$EI67,'Conversion Tables'!$S$17:$U$17))</f>
        <v>1</v>
      </c>
      <c r="EE67" s="63">
        <f>(1+SUMPRODUCT($EJ67:$EL67,'Conversion Tables'!$V$17:$X$17))</f>
        <v>1</v>
      </c>
      <c r="EF67" s="64">
        <f>EC67*ED67*EE67*'Weighting Scale'!$D$19</f>
        <v>0</v>
      </c>
      <c r="EG67" s="63">
        <f>IFERROR(VLOOKUP(AE67,'Conversion Tables'!$G$16:$M$20,2,FALSE)/'Conversion Tables'!$H$20*'Conversion Tables'!$H$21,0)</f>
        <v>0</v>
      </c>
      <c r="EH67" s="63">
        <f>IFERROR(VLOOKUP(AF67,'Conversion Tables'!$G$16:$M$20,3,FALSE)/'Conversion Tables'!$I$20*'Conversion Tables'!$I$21,0)</f>
        <v>0</v>
      </c>
      <c r="EI67" s="63">
        <f>IFERROR(VLOOKUP(AG67,'Conversion Tables'!$G$16:$M$20,4,FALSE)/'Conversion Tables'!J$20*'Conversion Tables'!$J$21,0)</f>
        <v>0</v>
      </c>
      <c r="EJ67" s="63">
        <f>IFERROR(VLOOKUP(AH67,'Conversion Tables'!$G$16:$M$20,5,FALSE)/'Conversion Tables'!K$20*'Conversion Tables'!$K$21,0)</f>
        <v>0</v>
      </c>
      <c r="EK67" s="63">
        <f>IFERROR(VLOOKUP(AI67,'Conversion Tables'!$G$16:$M$20,6,FALSE)/'Conversion Tables'!L$20*'Conversion Tables'!$L$21,0)</f>
        <v>0</v>
      </c>
      <c r="EL67" s="63">
        <f>IFERROR(VLOOKUP(AJ67,'Conversion Tables'!$G$16:$M$20,7,FALSE)/'Conversion Tables'!M$20*'Conversion Tables'!$M$21,0)</f>
        <v>0</v>
      </c>
      <c r="EM67" s="64">
        <f t="shared" si="37"/>
        <v>0</v>
      </c>
    </row>
    <row r="68" spans="1:143" ht="39" customHeight="1" thickBot="1" x14ac:dyDescent="0.3">
      <c r="A68" s="156">
        <v>57</v>
      </c>
      <c r="B68" s="66"/>
      <c r="C68" s="67"/>
      <c r="D68" s="67"/>
      <c r="E68" s="157"/>
      <c r="F68" s="67"/>
      <c r="G68" s="158"/>
      <c r="H68" s="99"/>
      <c r="I68" s="224"/>
      <c r="J68" s="218"/>
      <c r="K68" s="131" t="str">
        <f t="shared" si="22"/>
        <v/>
      </c>
      <c r="L68" s="119"/>
      <c r="M68" s="97"/>
      <c r="N68" s="97"/>
      <c r="O68" s="119"/>
      <c r="P68" s="97"/>
      <c r="Q68" s="97"/>
      <c r="R68" s="119"/>
      <c r="S68" s="97"/>
      <c r="T68" s="97"/>
      <c r="U68" s="119"/>
      <c r="V68" s="97"/>
      <c r="W68" s="119"/>
      <c r="X68" s="97"/>
      <c r="Y68" s="97"/>
      <c r="Z68" s="201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135">
        <f t="shared" si="23"/>
        <v>0</v>
      </c>
      <c r="AL68" s="135">
        <f t="shared" si="24"/>
        <v>0</v>
      </c>
      <c r="AM68" s="135">
        <f t="shared" si="25"/>
        <v>0</v>
      </c>
      <c r="AN68" s="135">
        <f t="shared" si="26"/>
        <v>0</v>
      </c>
      <c r="AO68" s="135">
        <f t="shared" si="27"/>
        <v>0</v>
      </c>
      <c r="AP68" s="135">
        <f t="shared" si="28"/>
        <v>0</v>
      </c>
      <c r="AQ68" s="135">
        <f t="shared" si="29"/>
        <v>0</v>
      </c>
      <c r="AR68" s="135">
        <f t="shared" si="30"/>
        <v>0</v>
      </c>
      <c r="AS68" s="135">
        <f t="shared" si="31"/>
        <v>0</v>
      </c>
      <c r="AT68" s="135">
        <f t="shared" si="32"/>
        <v>0</v>
      </c>
      <c r="AU68" s="170">
        <f t="shared" si="33"/>
        <v>0</v>
      </c>
      <c r="AV68" s="342" t="str">
        <f t="shared" si="20"/>
        <v/>
      </c>
      <c r="AW68" s="136" t="str">
        <f t="shared" si="34"/>
        <v/>
      </c>
      <c r="AX68" s="112"/>
      <c r="AY68" s="348" t="str">
        <f t="shared" si="35"/>
        <v/>
      </c>
      <c r="AZ68" s="133"/>
      <c r="BA68" s="149">
        <f t="shared" si="36"/>
        <v>0</v>
      </c>
      <c r="BB68" s="214"/>
      <c r="BC68" s="212"/>
      <c r="BD68" s="212"/>
      <c r="BE68" s="212"/>
      <c r="BF68" s="212"/>
      <c r="BG68" s="213"/>
      <c r="BH68" s="257" t="str">
        <f t="shared" si="21"/>
        <v/>
      </c>
      <c r="BI68" s="115"/>
      <c r="BJ68" s="116"/>
      <c r="BK68" s="116"/>
      <c r="BL68" s="116"/>
      <c r="BM68" s="116"/>
      <c r="BN68" s="116"/>
      <c r="BO68" s="116"/>
      <c r="BP68" s="140" t="str">
        <f>IF(AZ68&lt;=1,"",IF($BJ68="",0,VLOOKUP($BJ68,'Conversion Tables'!$B$37:$C$62,2,FALSE))+IF($BK68="",0,VLOOKUP($BK68,'Conversion Tables'!$B$37:$C$62,2,FALSE))+IF($BL68="",0,VLOOKUP($BL68,'Conversion Tables'!$B$37:$C$62,2,FALSE))+IF($BM68="",0,VLOOKUP($BM68,'Conversion Tables'!$B$37:$C$62,2,FALSE))+IF($BN68="",0,VLOOKUP($BN68,'Conversion Tables'!$B$37:$C$62,2,FALSE))+IF($BO68="",0,VLOOKUP($BO68,'Conversion Tables'!$B$37:$C$62,2,FALSE)))</f>
        <v/>
      </c>
      <c r="BQ68" s="138"/>
      <c r="BR68" s="117"/>
      <c r="CM68" s="63">
        <f>IFERROR(VLOOKUP(M68,'Conversion Tables'!$B$8:$E$32,2,FALSE),0)</f>
        <v>0</v>
      </c>
      <c r="CN68" s="63">
        <f>IFERROR(VLOOKUP(N68,'Conversion Tables'!$B$8:$E$32,2,FALSE),0)</f>
        <v>0</v>
      </c>
      <c r="CO68" s="63">
        <f>(CM68-CN68)/'Conversion Tables'!$C$32*Max_Point</f>
        <v>0</v>
      </c>
      <c r="CP68" s="63">
        <f>(1+SUMPRODUCT($EG68:$EI68,'Conversion Tables'!$S$8:$U$8))</f>
        <v>1</v>
      </c>
      <c r="CQ68" s="63">
        <f>(1+SUMPRODUCT($EJ68:$EL68,'Conversion Tables'!$V$8:$X$8))</f>
        <v>1</v>
      </c>
      <c r="CR68" s="64">
        <f>CO68*CP68*CQ68*'Weighting Scale'!$D$10</f>
        <v>0</v>
      </c>
      <c r="CS68" s="63">
        <f>IFERROR(VLOOKUP(P68,'Conversion Tables'!$B$8:$E$32,3,FALSE),0)</f>
        <v>0</v>
      </c>
      <c r="CT68" s="63">
        <f>IFERROR(VLOOKUP(Q68,'Conversion Tables'!$B$8:$E$32,3,FALSE),0)</f>
        <v>0</v>
      </c>
      <c r="CU68" s="63">
        <f>(CS68-CT68)/'Conversion Tables'!$D$32*Max_Point</f>
        <v>0</v>
      </c>
      <c r="CV68" s="63">
        <f>(1+SUMPRODUCT($EG68:$EI68,'Conversion Tables'!$S$9:$U$9))</f>
        <v>1</v>
      </c>
      <c r="CW68" s="63">
        <f>(1+SUMPRODUCT($EJ68:$EL68,'Conversion Tables'!$V$9:$X$9))</f>
        <v>1</v>
      </c>
      <c r="CX68" s="64">
        <f>CU68*CV68*CW68*'Weighting Scale'!$D$11</f>
        <v>0</v>
      </c>
      <c r="CY68" s="63">
        <f>IFERROR(VLOOKUP(S68,'Conversion Tables'!$B$8:$E$32,4,FALSE),0)</f>
        <v>0</v>
      </c>
      <c r="CZ68" s="63">
        <f>IFERROR(VLOOKUP(T68,'Conversion Tables'!$B$8:$E$32,4,FALSE),0)</f>
        <v>0</v>
      </c>
      <c r="DA68" s="63">
        <f>(CY68-CZ68)/'Conversion Tables'!$E$32*Max_Point</f>
        <v>0</v>
      </c>
      <c r="DB68" s="63">
        <f>(1+SUMPRODUCT($EG68:$EI68,'Conversion Tables'!$S$10:$U$10))</f>
        <v>1</v>
      </c>
      <c r="DC68" s="63">
        <f>(1+SUMPRODUCT($EJ68:$EL68,'Conversion Tables'!$V$10:$X$10))</f>
        <v>1</v>
      </c>
      <c r="DD68" s="64">
        <f>DA68*DB68*DC68*'Weighting Scale'!$D$12</f>
        <v>0</v>
      </c>
      <c r="DE68" s="63">
        <f>IFERROR(VLOOKUP(V68,'Conversion Tables'!$G$8:$N$12,2, FALSE)/'Conversion Tables'!$H$12*Max_Point,0)</f>
        <v>0</v>
      </c>
      <c r="DF68" s="63">
        <f>(1+SUMPRODUCT($EG68:$EI68,'Conversion Tables'!$S$11:$U$11))</f>
        <v>1</v>
      </c>
      <c r="DG68" s="63">
        <f>(1+SUMPRODUCT($EJ68:$EL68,'Conversion Tables'!$V$11:$X$11))</f>
        <v>1</v>
      </c>
      <c r="DH68" s="64">
        <f>DE68*DF68*DG68*'Weighting Scale'!$D$14</f>
        <v>0</v>
      </c>
      <c r="DI68" s="63">
        <f>IFERROR(VLOOKUP(X68,'Conversion Tables'!$G$8:$N$12,3,FALSE)/'Conversion Tables'!$I$12*Max_Point,0)</f>
        <v>0</v>
      </c>
      <c r="DJ68" s="63">
        <f>(1+SUMPRODUCT($EG68:$EI68,'Conversion Tables'!$S$12:$U$12))</f>
        <v>1</v>
      </c>
      <c r="DK68" s="63">
        <f>(1+SUMPRODUCT($EJ68:$EL68,'Conversion Tables'!$V$12:$X$12))</f>
        <v>1</v>
      </c>
      <c r="DL68" s="64">
        <f>DI68*DJ68*DK68*'Weighting Scale'!$D$15</f>
        <v>0</v>
      </c>
      <c r="DM68" s="63">
        <f>IFERROR(VLOOKUP(Y68,'Conversion Tables'!$G$8:$N$12,4,FALSE)/'Conversion Tables'!$J$12*Max_Point,0)</f>
        <v>0</v>
      </c>
      <c r="DN68" s="63">
        <f>(1+SUMPRODUCT($EG68:$EI68,'Conversion Tables'!$S$13:$U$13))</f>
        <v>1</v>
      </c>
      <c r="DO68" s="63">
        <f>(1+SUMPRODUCT($EJ68:$EL68,'Conversion Tables'!$V$13:$X$13))</f>
        <v>1</v>
      </c>
      <c r="DP68" s="64">
        <f>DM68*DN68*DO68*'Weighting Scale'!$D$13</f>
        <v>0</v>
      </c>
      <c r="DQ68" s="63">
        <f>IFERROR(VLOOKUP(AA68,'Conversion Tables'!$G$8:$N$12,4,FALSE)/'Conversion Tables'!$K$12*Max_Point,0)</f>
        <v>0</v>
      </c>
      <c r="DR68" s="63">
        <f>(1+SUMPRODUCT($EG68:$EI68,'Conversion Tables'!$S$14:$U$14))</f>
        <v>1</v>
      </c>
      <c r="DS68" s="63">
        <f>(1+SUMPRODUCT($EJ68:$EL68,'Conversion Tables'!$V$14:$X$14))</f>
        <v>1</v>
      </c>
      <c r="DT68" s="64">
        <f>DQ68*DR68*DS68*'Weighting Scale'!$D$16</f>
        <v>0</v>
      </c>
      <c r="DU68" s="63">
        <f>IFERROR(VLOOKUP(AB68,'Conversion Tables'!$G$8:$N$12,5,FALSE)/'Conversion Tables'!$L$12*Max_Point,0)</f>
        <v>0</v>
      </c>
      <c r="DV68" s="63">
        <f>(1+SUMPRODUCT($EG68:$EI68,'Conversion Tables'!$S$15:$U$15))</f>
        <v>1</v>
      </c>
      <c r="DW68" s="63">
        <f>(1+SUMPRODUCT($EJ68:$EL68,'Conversion Tables'!$V$15:$X$15))</f>
        <v>1</v>
      </c>
      <c r="DX68" s="64">
        <f>DU68*DV68*DW68*'Weighting Scale'!$D$17</f>
        <v>0</v>
      </c>
      <c r="DY68" s="63">
        <f>IFERROR(VLOOKUP(AC68,'Conversion Tables'!$G$8:$N$12,6,FALSE)/'Conversion Tables'!$M$12*Max_Point,0)</f>
        <v>0</v>
      </c>
      <c r="DZ68" s="63">
        <f>(1+SUMPRODUCT($EG68:$EI68,'Conversion Tables'!$S$16:$U$16))</f>
        <v>1</v>
      </c>
      <c r="EA68" s="63">
        <f>(1+SUMPRODUCT($EJ68:$EL68,'Conversion Tables'!$V$16:$X$16))</f>
        <v>1</v>
      </c>
      <c r="EB68" s="64">
        <f>DY68*DZ68*EA68*'Weighting Scale'!$D$18</f>
        <v>0</v>
      </c>
      <c r="EC68" s="63">
        <f>IFERROR(VLOOKUP(AD68,'Conversion Tables'!$G$8:$N$12,7,FALSE)/'Conversion Tables'!$N$12*Max_Point,0)</f>
        <v>0</v>
      </c>
      <c r="ED68" s="63">
        <f>(1+SUMPRODUCT($EG68:$EI68,'Conversion Tables'!$S$17:$U$17))</f>
        <v>1</v>
      </c>
      <c r="EE68" s="63">
        <f>(1+SUMPRODUCT($EJ68:$EL68,'Conversion Tables'!$V$17:$X$17))</f>
        <v>1</v>
      </c>
      <c r="EF68" s="64">
        <f>EC68*ED68*EE68*'Weighting Scale'!$D$19</f>
        <v>0</v>
      </c>
      <c r="EG68" s="63">
        <f>IFERROR(VLOOKUP(AE68,'Conversion Tables'!$G$16:$M$20,2,FALSE)/'Conversion Tables'!$H$20*'Conversion Tables'!$H$21,0)</f>
        <v>0</v>
      </c>
      <c r="EH68" s="63">
        <f>IFERROR(VLOOKUP(AF68,'Conversion Tables'!$G$16:$M$20,3,FALSE)/'Conversion Tables'!$I$20*'Conversion Tables'!$I$21,0)</f>
        <v>0</v>
      </c>
      <c r="EI68" s="63">
        <f>IFERROR(VLOOKUP(AG68,'Conversion Tables'!$G$16:$M$20,4,FALSE)/'Conversion Tables'!J$20*'Conversion Tables'!$J$21,0)</f>
        <v>0</v>
      </c>
      <c r="EJ68" s="63">
        <f>IFERROR(VLOOKUP(AH68,'Conversion Tables'!$G$16:$M$20,5,FALSE)/'Conversion Tables'!K$20*'Conversion Tables'!$K$21,0)</f>
        <v>0</v>
      </c>
      <c r="EK68" s="63">
        <f>IFERROR(VLOOKUP(AI68,'Conversion Tables'!$G$16:$M$20,6,FALSE)/'Conversion Tables'!L$20*'Conversion Tables'!$L$21,0)</f>
        <v>0</v>
      </c>
      <c r="EL68" s="63">
        <f>IFERROR(VLOOKUP(AJ68,'Conversion Tables'!$G$16:$M$20,7,FALSE)/'Conversion Tables'!M$20*'Conversion Tables'!$M$21,0)</f>
        <v>0</v>
      </c>
      <c r="EM68" s="64">
        <f t="shared" si="37"/>
        <v>0</v>
      </c>
    </row>
    <row r="69" spans="1:143" ht="39" customHeight="1" thickBot="1" x14ac:dyDescent="0.3">
      <c r="A69" s="156">
        <v>58</v>
      </c>
      <c r="B69" s="66"/>
      <c r="C69" s="67"/>
      <c r="D69" s="67"/>
      <c r="E69" s="157"/>
      <c r="F69" s="67"/>
      <c r="G69" s="158"/>
      <c r="H69" s="99"/>
      <c r="I69" s="225"/>
      <c r="J69" s="219"/>
      <c r="K69" s="131" t="str">
        <f t="shared" si="22"/>
        <v/>
      </c>
      <c r="L69" s="119"/>
      <c r="M69" s="97"/>
      <c r="N69" s="97"/>
      <c r="O69" s="119"/>
      <c r="P69" s="97"/>
      <c r="Q69" s="97"/>
      <c r="R69" s="119"/>
      <c r="S69" s="97"/>
      <c r="T69" s="97"/>
      <c r="U69" s="119"/>
      <c r="V69" s="97"/>
      <c r="W69" s="119"/>
      <c r="X69" s="97"/>
      <c r="Y69" s="97"/>
      <c r="Z69" s="201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135">
        <f t="shared" si="23"/>
        <v>0</v>
      </c>
      <c r="AL69" s="135">
        <f t="shared" si="24"/>
        <v>0</v>
      </c>
      <c r="AM69" s="135">
        <f t="shared" si="25"/>
        <v>0</v>
      </c>
      <c r="AN69" s="135">
        <f t="shared" si="26"/>
        <v>0</v>
      </c>
      <c r="AO69" s="135">
        <f t="shared" si="27"/>
        <v>0</v>
      </c>
      <c r="AP69" s="135">
        <f t="shared" si="28"/>
        <v>0</v>
      </c>
      <c r="AQ69" s="135">
        <f t="shared" si="29"/>
        <v>0</v>
      </c>
      <c r="AR69" s="135">
        <f t="shared" si="30"/>
        <v>0</v>
      </c>
      <c r="AS69" s="135">
        <f t="shared" si="31"/>
        <v>0</v>
      </c>
      <c r="AT69" s="135">
        <f t="shared" si="32"/>
        <v>0</v>
      </c>
      <c r="AU69" s="170">
        <f t="shared" si="33"/>
        <v>0</v>
      </c>
      <c r="AV69" s="342" t="str">
        <f t="shared" si="20"/>
        <v/>
      </c>
      <c r="AW69" s="136" t="str">
        <f t="shared" si="34"/>
        <v/>
      </c>
      <c r="AX69" s="112"/>
      <c r="AY69" s="348" t="str">
        <f t="shared" si="35"/>
        <v/>
      </c>
      <c r="AZ69" s="133"/>
      <c r="BA69" s="149">
        <f t="shared" si="36"/>
        <v>0</v>
      </c>
      <c r="BB69" s="214"/>
      <c r="BC69" s="212"/>
      <c r="BD69" s="212"/>
      <c r="BE69" s="212"/>
      <c r="BF69" s="212"/>
      <c r="BG69" s="213"/>
      <c r="BH69" s="257" t="str">
        <f t="shared" si="21"/>
        <v/>
      </c>
      <c r="BI69" s="115"/>
      <c r="BJ69" s="116"/>
      <c r="BK69" s="116"/>
      <c r="BL69" s="116"/>
      <c r="BM69" s="116"/>
      <c r="BN69" s="116"/>
      <c r="BO69" s="116"/>
      <c r="BP69" s="140" t="str">
        <f>IF(AZ69&lt;=1,"",IF($BJ69="",0,VLOOKUP($BJ69,'Conversion Tables'!$B$37:$C$62,2,FALSE))+IF($BK69="",0,VLOOKUP($BK69,'Conversion Tables'!$B$37:$C$62,2,FALSE))+IF($BL69="",0,VLOOKUP($BL69,'Conversion Tables'!$B$37:$C$62,2,FALSE))+IF($BM69="",0,VLOOKUP($BM69,'Conversion Tables'!$B$37:$C$62,2,FALSE))+IF($BN69="",0,VLOOKUP($BN69,'Conversion Tables'!$B$37:$C$62,2,FALSE))+IF($BO69="",0,VLOOKUP($BO69,'Conversion Tables'!$B$37:$C$62,2,FALSE)))</f>
        <v/>
      </c>
      <c r="BQ69" s="138"/>
      <c r="BR69" s="117"/>
      <c r="CM69" s="63">
        <f>IFERROR(VLOOKUP(M69,'Conversion Tables'!$B$8:$E$32,2,FALSE),0)</f>
        <v>0</v>
      </c>
      <c r="CN69" s="63">
        <f>IFERROR(VLOOKUP(N69,'Conversion Tables'!$B$8:$E$32,2,FALSE),0)</f>
        <v>0</v>
      </c>
      <c r="CO69" s="63">
        <f>(CM69-CN69)/'Conversion Tables'!$C$32*Max_Point</f>
        <v>0</v>
      </c>
      <c r="CP69" s="63">
        <f>(1+SUMPRODUCT($EG69:$EI69,'Conversion Tables'!$S$8:$U$8))</f>
        <v>1</v>
      </c>
      <c r="CQ69" s="63">
        <f>(1+SUMPRODUCT($EJ69:$EL69,'Conversion Tables'!$V$8:$X$8))</f>
        <v>1</v>
      </c>
      <c r="CR69" s="64">
        <f>CO69*CP69*CQ69*'Weighting Scale'!$D$10</f>
        <v>0</v>
      </c>
      <c r="CS69" s="63">
        <f>IFERROR(VLOOKUP(P69,'Conversion Tables'!$B$8:$E$32,3,FALSE),0)</f>
        <v>0</v>
      </c>
      <c r="CT69" s="63">
        <f>IFERROR(VLOOKUP(Q69,'Conversion Tables'!$B$8:$E$32,3,FALSE),0)</f>
        <v>0</v>
      </c>
      <c r="CU69" s="63">
        <f>(CS69-CT69)/'Conversion Tables'!$D$32*Max_Point</f>
        <v>0</v>
      </c>
      <c r="CV69" s="63">
        <f>(1+SUMPRODUCT($EG69:$EI69,'Conversion Tables'!$S$9:$U$9))</f>
        <v>1</v>
      </c>
      <c r="CW69" s="63">
        <f>(1+SUMPRODUCT($EJ69:$EL69,'Conversion Tables'!$V$9:$X$9))</f>
        <v>1</v>
      </c>
      <c r="CX69" s="64">
        <f>CU69*CV69*CW69*'Weighting Scale'!$D$11</f>
        <v>0</v>
      </c>
      <c r="CY69" s="63">
        <f>IFERROR(VLOOKUP(S69,'Conversion Tables'!$B$8:$E$32,4,FALSE),0)</f>
        <v>0</v>
      </c>
      <c r="CZ69" s="63">
        <f>IFERROR(VLOOKUP(T69,'Conversion Tables'!$B$8:$E$32,4,FALSE),0)</f>
        <v>0</v>
      </c>
      <c r="DA69" s="63">
        <f>(CY69-CZ69)/'Conversion Tables'!$E$32*Max_Point</f>
        <v>0</v>
      </c>
      <c r="DB69" s="63">
        <f>(1+SUMPRODUCT($EG69:$EI69,'Conversion Tables'!$S$10:$U$10))</f>
        <v>1</v>
      </c>
      <c r="DC69" s="63">
        <f>(1+SUMPRODUCT($EJ69:$EL69,'Conversion Tables'!$V$10:$X$10))</f>
        <v>1</v>
      </c>
      <c r="DD69" s="64">
        <f>DA69*DB69*DC69*'Weighting Scale'!$D$12</f>
        <v>0</v>
      </c>
      <c r="DE69" s="63">
        <f>IFERROR(VLOOKUP(V69,'Conversion Tables'!$G$8:$N$12,2, FALSE)/'Conversion Tables'!$H$12*Max_Point,0)</f>
        <v>0</v>
      </c>
      <c r="DF69" s="63">
        <f>(1+SUMPRODUCT($EG69:$EI69,'Conversion Tables'!$S$11:$U$11))</f>
        <v>1</v>
      </c>
      <c r="DG69" s="63">
        <f>(1+SUMPRODUCT($EJ69:$EL69,'Conversion Tables'!$V$11:$X$11))</f>
        <v>1</v>
      </c>
      <c r="DH69" s="64">
        <f>DE69*DF69*DG69*'Weighting Scale'!$D$14</f>
        <v>0</v>
      </c>
      <c r="DI69" s="63">
        <f>IFERROR(VLOOKUP(X69,'Conversion Tables'!$G$8:$N$12,3,FALSE)/'Conversion Tables'!$I$12*Max_Point,0)</f>
        <v>0</v>
      </c>
      <c r="DJ69" s="63">
        <f>(1+SUMPRODUCT($EG69:$EI69,'Conversion Tables'!$S$12:$U$12))</f>
        <v>1</v>
      </c>
      <c r="DK69" s="63">
        <f>(1+SUMPRODUCT($EJ69:$EL69,'Conversion Tables'!$V$12:$X$12))</f>
        <v>1</v>
      </c>
      <c r="DL69" s="64">
        <f>DI69*DJ69*DK69*'Weighting Scale'!$D$15</f>
        <v>0</v>
      </c>
      <c r="DM69" s="63">
        <f>IFERROR(VLOOKUP(Y69,'Conversion Tables'!$G$8:$N$12,4,FALSE)/'Conversion Tables'!$J$12*Max_Point,0)</f>
        <v>0</v>
      </c>
      <c r="DN69" s="63">
        <f>(1+SUMPRODUCT($EG69:$EI69,'Conversion Tables'!$S$13:$U$13))</f>
        <v>1</v>
      </c>
      <c r="DO69" s="63">
        <f>(1+SUMPRODUCT($EJ69:$EL69,'Conversion Tables'!$V$13:$X$13))</f>
        <v>1</v>
      </c>
      <c r="DP69" s="64">
        <f>DM69*DN69*DO69*'Weighting Scale'!$D$13</f>
        <v>0</v>
      </c>
      <c r="DQ69" s="63">
        <f>IFERROR(VLOOKUP(AA69,'Conversion Tables'!$G$8:$N$12,4,FALSE)/'Conversion Tables'!$K$12*Max_Point,0)</f>
        <v>0</v>
      </c>
      <c r="DR69" s="63">
        <f>(1+SUMPRODUCT($EG69:$EI69,'Conversion Tables'!$S$14:$U$14))</f>
        <v>1</v>
      </c>
      <c r="DS69" s="63">
        <f>(1+SUMPRODUCT($EJ69:$EL69,'Conversion Tables'!$V$14:$X$14))</f>
        <v>1</v>
      </c>
      <c r="DT69" s="64">
        <f>DQ69*DR69*DS69*'Weighting Scale'!$D$16</f>
        <v>0</v>
      </c>
      <c r="DU69" s="63">
        <f>IFERROR(VLOOKUP(AB69,'Conversion Tables'!$G$8:$N$12,5,FALSE)/'Conversion Tables'!$L$12*Max_Point,0)</f>
        <v>0</v>
      </c>
      <c r="DV69" s="63">
        <f>(1+SUMPRODUCT($EG69:$EI69,'Conversion Tables'!$S$15:$U$15))</f>
        <v>1</v>
      </c>
      <c r="DW69" s="63">
        <f>(1+SUMPRODUCT($EJ69:$EL69,'Conversion Tables'!$V$15:$X$15))</f>
        <v>1</v>
      </c>
      <c r="DX69" s="64">
        <f>DU69*DV69*DW69*'Weighting Scale'!$D$17</f>
        <v>0</v>
      </c>
      <c r="DY69" s="63">
        <f>IFERROR(VLOOKUP(AC69,'Conversion Tables'!$G$8:$N$12,6,FALSE)/'Conversion Tables'!$M$12*Max_Point,0)</f>
        <v>0</v>
      </c>
      <c r="DZ69" s="63">
        <f>(1+SUMPRODUCT($EG69:$EI69,'Conversion Tables'!$S$16:$U$16))</f>
        <v>1</v>
      </c>
      <c r="EA69" s="63">
        <f>(1+SUMPRODUCT($EJ69:$EL69,'Conversion Tables'!$V$16:$X$16))</f>
        <v>1</v>
      </c>
      <c r="EB69" s="64">
        <f>DY69*DZ69*EA69*'Weighting Scale'!$D$18</f>
        <v>0</v>
      </c>
      <c r="EC69" s="63">
        <f>IFERROR(VLOOKUP(AD69,'Conversion Tables'!$G$8:$N$12,7,FALSE)/'Conversion Tables'!$N$12*Max_Point,0)</f>
        <v>0</v>
      </c>
      <c r="ED69" s="63">
        <f>(1+SUMPRODUCT($EG69:$EI69,'Conversion Tables'!$S$17:$U$17))</f>
        <v>1</v>
      </c>
      <c r="EE69" s="63">
        <f>(1+SUMPRODUCT($EJ69:$EL69,'Conversion Tables'!$V$17:$X$17))</f>
        <v>1</v>
      </c>
      <c r="EF69" s="64">
        <f>EC69*ED69*EE69*'Weighting Scale'!$D$19</f>
        <v>0</v>
      </c>
      <c r="EG69" s="63">
        <f>IFERROR(VLOOKUP(AE69,'Conversion Tables'!$G$16:$M$20,2,FALSE)/'Conversion Tables'!$H$20*'Conversion Tables'!$H$21,0)</f>
        <v>0</v>
      </c>
      <c r="EH69" s="63">
        <f>IFERROR(VLOOKUP(AF69,'Conversion Tables'!$G$16:$M$20,3,FALSE)/'Conversion Tables'!$I$20*'Conversion Tables'!$I$21,0)</f>
        <v>0</v>
      </c>
      <c r="EI69" s="63">
        <f>IFERROR(VLOOKUP(AG69,'Conversion Tables'!$G$16:$M$20,4,FALSE)/'Conversion Tables'!J$20*'Conversion Tables'!$J$21,0)</f>
        <v>0</v>
      </c>
      <c r="EJ69" s="63">
        <f>IFERROR(VLOOKUP(AH69,'Conversion Tables'!$G$16:$M$20,5,FALSE)/'Conversion Tables'!K$20*'Conversion Tables'!$K$21,0)</f>
        <v>0</v>
      </c>
      <c r="EK69" s="63">
        <f>IFERROR(VLOOKUP(AI69,'Conversion Tables'!$G$16:$M$20,6,FALSE)/'Conversion Tables'!L$20*'Conversion Tables'!$L$21,0)</f>
        <v>0</v>
      </c>
      <c r="EL69" s="63">
        <f>IFERROR(VLOOKUP(AJ69,'Conversion Tables'!$G$16:$M$20,7,FALSE)/'Conversion Tables'!M$20*'Conversion Tables'!$M$21,0)</f>
        <v>0</v>
      </c>
      <c r="EM69" s="64">
        <f t="shared" si="37"/>
        <v>0</v>
      </c>
    </row>
    <row r="70" spans="1:143" ht="39" customHeight="1" thickBot="1" x14ac:dyDescent="0.3">
      <c r="A70" s="156">
        <v>59</v>
      </c>
      <c r="B70" s="66"/>
      <c r="C70" s="67"/>
      <c r="D70" s="67"/>
      <c r="E70" s="157"/>
      <c r="F70" s="67"/>
      <c r="G70" s="158"/>
      <c r="H70" s="99"/>
      <c r="I70" s="224"/>
      <c r="J70" s="218"/>
      <c r="K70" s="131" t="str">
        <f t="shared" si="22"/>
        <v/>
      </c>
      <c r="L70" s="119"/>
      <c r="M70" s="97"/>
      <c r="N70" s="97"/>
      <c r="O70" s="119"/>
      <c r="P70" s="97"/>
      <c r="Q70" s="97"/>
      <c r="R70" s="119"/>
      <c r="S70" s="97"/>
      <c r="T70" s="97"/>
      <c r="U70" s="119"/>
      <c r="V70" s="97"/>
      <c r="W70" s="119"/>
      <c r="X70" s="97"/>
      <c r="Y70" s="97"/>
      <c r="Z70" s="201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135">
        <f t="shared" si="23"/>
        <v>0</v>
      </c>
      <c r="AL70" s="135">
        <f t="shared" si="24"/>
        <v>0</v>
      </c>
      <c r="AM70" s="135">
        <f t="shared" si="25"/>
        <v>0</v>
      </c>
      <c r="AN70" s="135">
        <f t="shared" si="26"/>
        <v>0</v>
      </c>
      <c r="AO70" s="135">
        <f t="shared" si="27"/>
        <v>0</v>
      </c>
      <c r="AP70" s="135">
        <f t="shared" si="28"/>
        <v>0</v>
      </c>
      <c r="AQ70" s="135">
        <f t="shared" si="29"/>
        <v>0</v>
      </c>
      <c r="AR70" s="135">
        <f t="shared" si="30"/>
        <v>0</v>
      </c>
      <c r="AS70" s="135">
        <f t="shared" si="31"/>
        <v>0</v>
      </c>
      <c r="AT70" s="135">
        <f t="shared" si="32"/>
        <v>0</v>
      </c>
      <c r="AU70" s="170">
        <f t="shared" si="33"/>
        <v>0</v>
      </c>
      <c r="AV70" s="342" t="str">
        <f t="shared" si="20"/>
        <v/>
      </c>
      <c r="AW70" s="136" t="str">
        <f t="shared" si="34"/>
        <v/>
      </c>
      <c r="AX70" s="112"/>
      <c r="AY70" s="348" t="str">
        <f t="shared" si="35"/>
        <v/>
      </c>
      <c r="AZ70" s="133"/>
      <c r="BA70" s="149">
        <f t="shared" si="36"/>
        <v>0</v>
      </c>
      <c r="BB70" s="214"/>
      <c r="BC70" s="212"/>
      <c r="BD70" s="212"/>
      <c r="BE70" s="212"/>
      <c r="BF70" s="212"/>
      <c r="BG70" s="213"/>
      <c r="BH70" s="257" t="str">
        <f t="shared" si="21"/>
        <v/>
      </c>
      <c r="BI70" s="115"/>
      <c r="BJ70" s="116"/>
      <c r="BK70" s="116"/>
      <c r="BL70" s="116"/>
      <c r="BM70" s="116"/>
      <c r="BN70" s="116"/>
      <c r="BO70" s="116"/>
      <c r="BP70" s="140" t="str">
        <f>IF(AZ70&lt;=1,"",IF($BJ70="",0,VLOOKUP($BJ70,'Conversion Tables'!$B$37:$C$62,2,FALSE))+IF($BK70="",0,VLOOKUP($BK70,'Conversion Tables'!$B$37:$C$62,2,FALSE))+IF($BL70="",0,VLOOKUP($BL70,'Conversion Tables'!$B$37:$C$62,2,FALSE))+IF($BM70="",0,VLOOKUP($BM70,'Conversion Tables'!$B$37:$C$62,2,FALSE))+IF($BN70="",0,VLOOKUP($BN70,'Conversion Tables'!$B$37:$C$62,2,FALSE))+IF($BO70="",0,VLOOKUP($BO70,'Conversion Tables'!$B$37:$C$62,2,FALSE)))</f>
        <v/>
      </c>
      <c r="BQ70" s="138"/>
      <c r="BR70" s="117"/>
      <c r="CM70" s="63">
        <f>IFERROR(VLOOKUP(M70,'Conversion Tables'!$B$8:$E$32,2,FALSE),0)</f>
        <v>0</v>
      </c>
      <c r="CN70" s="63">
        <f>IFERROR(VLOOKUP(N70,'Conversion Tables'!$B$8:$E$32,2,FALSE),0)</f>
        <v>0</v>
      </c>
      <c r="CO70" s="63">
        <f>(CM70-CN70)/'Conversion Tables'!$C$32*Max_Point</f>
        <v>0</v>
      </c>
      <c r="CP70" s="63">
        <f>(1+SUMPRODUCT($EG70:$EI70,'Conversion Tables'!$S$8:$U$8))</f>
        <v>1</v>
      </c>
      <c r="CQ70" s="63">
        <f>(1+SUMPRODUCT($EJ70:$EL70,'Conversion Tables'!$V$8:$X$8))</f>
        <v>1</v>
      </c>
      <c r="CR70" s="64">
        <f>CO70*CP70*CQ70*'Weighting Scale'!$D$10</f>
        <v>0</v>
      </c>
      <c r="CS70" s="63">
        <f>IFERROR(VLOOKUP(P70,'Conversion Tables'!$B$8:$E$32,3,FALSE),0)</f>
        <v>0</v>
      </c>
      <c r="CT70" s="63">
        <f>IFERROR(VLOOKUP(Q70,'Conversion Tables'!$B$8:$E$32,3,FALSE),0)</f>
        <v>0</v>
      </c>
      <c r="CU70" s="63">
        <f>(CS70-CT70)/'Conversion Tables'!$D$32*Max_Point</f>
        <v>0</v>
      </c>
      <c r="CV70" s="63">
        <f>(1+SUMPRODUCT($EG70:$EI70,'Conversion Tables'!$S$9:$U$9))</f>
        <v>1</v>
      </c>
      <c r="CW70" s="63">
        <f>(1+SUMPRODUCT($EJ70:$EL70,'Conversion Tables'!$V$9:$X$9))</f>
        <v>1</v>
      </c>
      <c r="CX70" s="64">
        <f>CU70*CV70*CW70*'Weighting Scale'!$D$11</f>
        <v>0</v>
      </c>
      <c r="CY70" s="63">
        <f>IFERROR(VLOOKUP(S70,'Conversion Tables'!$B$8:$E$32,4,FALSE),0)</f>
        <v>0</v>
      </c>
      <c r="CZ70" s="63">
        <f>IFERROR(VLOOKUP(T70,'Conversion Tables'!$B$8:$E$32,4,FALSE),0)</f>
        <v>0</v>
      </c>
      <c r="DA70" s="63">
        <f>(CY70-CZ70)/'Conversion Tables'!$E$32*Max_Point</f>
        <v>0</v>
      </c>
      <c r="DB70" s="63">
        <f>(1+SUMPRODUCT($EG70:$EI70,'Conversion Tables'!$S$10:$U$10))</f>
        <v>1</v>
      </c>
      <c r="DC70" s="63">
        <f>(1+SUMPRODUCT($EJ70:$EL70,'Conversion Tables'!$V$10:$X$10))</f>
        <v>1</v>
      </c>
      <c r="DD70" s="64">
        <f>DA70*DB70*DC70*'Weighting Scale'!$D$12</f>
        <v>0</v>
      </c>
      <c r="DE70" s="63">
        <f>IFERROR(VLOOKUP(V70,'Conversion Tables'!$G$8:$N$12,2, FALSE)/'Conversion Tables'!$H$12*Max_Point,0)</f>
        <v>0</v>
      </c>
      <c r="DF70" s="63">
        <f>(1+SUMPRODUCT($EG70:$EI70,'Conversion Tables'!$S$11:$U$11))</f>
        <v>1</v>
      </c>
      <c r="DG70" s="63">
        <f>(1+SUMPRODUCT($EJ70:$EL70,'Conversion Tables'!$V$11:$X$11))</f>
        <v>1</v>
      </c>
      <c r="DH70" s="64">
        <f>DE70*DF70*DG70*'Weighting Scale'!$D$14</f>
        <v>0</v>
      </c>
      <c r="DI70" s="63">
        <f>IFERROR(VLOOKUP(X70,'Conversion Tables'!$G$8:$N$12,3,FALSE)/'Conversion Tables'!$I$12*Max_Point,0)</f>
        <v>0</v>
      </c>
      <c r="DJ70" s="63">
        <f>(1+SUMPRODUCT($EG70:$EI70,'Conversion Tables'!$S$12:$U$12))</f>
        <v>1</v>
      </c>
      <c r="DK70" s="63">
        <f>(1+SUMPRODUCT($EJ70:$EL70,'Conversion Tables'!$V$12:$X$12))</f>
        <v>1</v>
      </c>
      <c r="DL70" s="64">
        <f>DI70*DJ70*DK70*'Weighting Scale'!$D$15</f>
        <v>0</v>
      </c>
      <c r="DM70" s="63">
        <f>IFERROR(VLOOKUP(Y70,'Conversion Tables'!$G$8:$N$12,4,FALSE)/'Conversion Tables'!$J$12*Max_Point,0)</f>
        <v>0</v>
      </c>
      <c r="DN70" s="63">
        <f>(1+SUMPRODUCT($EG70:$EI70,'Conversion Tables'!$S$13:$U$13))</f>
        <v>1</v>
      </c>
      <c r="DO70" s="63">
        <f>(1+SUMPRODUCT($EJ70:$EL70,'Conversion Tables'!$V$13:$X$13))</f>
        <v>1</v>
      </c>
      <c r="DP70" s="64">
        <f>DM70*DN70*DO70*'Weighting Scale'!$D$13</f>
        <v>0</v>
      </c>
      <c r="DQ70" s="63">
        <f>IFERROR(VLOOKUP(AA70,'Conversion Tables'!$G$8:$N$12,4,FALSE)/'Conversion Tables'!$K$12*Max_Point,0)</f>
        <v>0</v>
      </c>
      <c r="DR70" s="63">
        <f>(1+SUMPRODUCT($EG70:$EI70,'Conversion Tables'!$S$14:$U$14))</f>
        <v>1</v>
      </c>
      <c r="DS70" s="63">
        <f>(1+SUMPRODUCT($EJ70:$EL70,'Conversion Tables'!$V$14:$X$14))</f>
        <v>1</v>
      </c>
      <c r="DT70" s="64">
        <f>DQ70*DR70*DS70*'Weighting Scale'!$D$16</f>
        <v>0</v>
      </c>
      <c r="DU70" s="63">
        <f>IFERROR(VLOOKUP(AB70,'Conversion Tables'!$G$8:$N$12,5,FALSE)/'Conversion Tables'!$L$12*Max_Point,0)</f>
        <v>0</v>
      </c>
      <c r="DV70" s="63">
        <f>(1+SUMPRODUCT($EG70:$EI70,'Conversion Tables'!$S$15:$U$15))</f>
        <v>1</v>
      </c>
      <c r="DW70" s="63">
        <f>(1+SUMPRODUCT($EJ70:$EL70,'Conversion Tables'!$V$15:$X$15))</f>
        <v>1</v>
      </c>
      <c r="DX70" s="64">
        <f>DU70*DV70*DW70*'Weighting Scale'!$D$17</f>
        <v>0</v>
      </c>
      <c r="DY70" s="63">
        <f>IFERROR(VLOOKUP(AC70,'Conversion Tables'!$G$8:$N$12,6,FALSE)/'Conversion Tables'!$M$12*Max_Point,0)</f>
        <v>0</v>
      </c>
      <c r="DZ70" s="63">
        <f>(1+SUMPRODUCT($EG70:$EI70,'Conversion Tables'!$S$16:$U$16))</f>
        <v>1</v>
      </c>
      <c r="EA70" s="63">
        <f>(1+SUMPRODUCT($EJ70:$EL70,'Conversion Tables'!$V$16:$X$16))</f>
        <v>1</v>
      </c>
      <c r="EB70" s="64">
        <f>DY70*DZ70*EA70*'Weighting Scale'!$D$18</f>
        <v>0</v>
      </c>
      <c r="EC70" s="63">
        <f>IFERROR(VLOOKUP(AD70,'Conversion Tables'!$G$8:$N$12,7,FALSE)/'Conversion Tables'!$N$12*Max_Point,0)</f>
        <v>0</v>
      </c>
      <c r="ED70" s="63">
        <f>(1+SUMPRODUCT($EG70:$EI70,'Conversion Tables'!$S$17:$U$17))</f>
        <v>1</v>
      </c>
      <c r="EE70" s="63">
        <f>(1+SUMPRODUCT($EJ70:$EL70,'Conversion Tables'!$V$17:$X$17))</f>
        <v>1</v>
      </c>
      <c r="EF70" s="64">
        <f>EC70*ED70*EE70*'Weighting Scale'!$D$19</f>
        <v>0</v>
      </c>
      <c r="EG70" s="63">
        <f>IFERROR(VLOOKUP(AE70,'Conversion Tables'!$G$16:$M$20,2,FALSE)/'Conversion Tables'!$H$20*'Conversion Tables'!$H$21,0)</f>
        <v>0</v>
      </c>
      <c r="EH70" s="63">
        <f>IFERROR(VLOOKUP(AF70,'Conversion Tables'!$G$16:$M$20,3,FALSE)/'Conversion Tables'!$I$20*'Conversion Tables'!$I$21,0)</f>
        <v>0</v>
      </c>
      <c r="EI70" s="63">
        <f>IFERROR(VLOOKUP(AG70,'Conversion Tables'!$G$16:$M$20,4,FALSE)/'Conversion Tables'!J$20*'Conversion Tables'!$J$21,0)</f>
        <v>0</v>
      </c>
      <c r="EJ70" s="63">
        <f>IFERROR(VLOOKUP(AH70,'Conversion Tables'!$G$16:$M$20,5,FALSE)/'Conversion Tables'!K$20*'Conversion Tables'!$K$21,0)</f>
        <v>0</v>
      </c>
      <c r="EK70" s="63">
        <f>IFERROR(VLOOKUP(AI70,'Conversion Tables'!$G$16:$M$20,6,FALSE)/'Conversion Tables'!L$20*'Conversion Tables'!$L$21,0)</f>
        <v>0</v>
      </c>
      <c r="EL70" s="63">
        <f>IFERROR(VLOOKUP(AJ70,'Conversion Tables'!$G$16:$M$20,7,FALSE)/'Conversion Tables'!M$20*'Conversion Tables'!$M$21,0)</f>
        <v>0</v>
      </c>
      <c r="EM70" s="64">
        <f t="shared" si="37"/>
        <v>0</v>
      </c>
    </row>
    <row r="71" spans="1:143" ht="39" customHeight="1" thickBot="1" x14ac:dyDescent="0.3">
      <c r="A71" s="156">
        <v>60</v>
      </c>
      <c r="B71" s="66"/>
      <c r="C71" s="67"/>
      <c r="D71" s="67"/>
      <c r="E71" s="157"/>
      <c r="F71" s="67"/>
      <c r="G71" s="158"/>
      <c r="H71" s="110"/>
      <c r="I71" s="99"/>
      <c r="J71" s="118"/>
      <c r="K71" s="131" t="str">
        <f t="shared" si="22"/>
        <v/>
      </c>
      <c r="L71" s="119"/>
      <c r="M71" s="97"/>
      <c r="N71" s="97"/>
      <c r="O71" s="119"/>
      <c r="P71" s="97"/>
      <c r="Q71" s="97"/>
      <c r="R71" s="119"/>
      <c r="S71" s="97"/>
      <c r="T71" s="97"/>
      <c r="U71" s="119"/>
      <c r="V71" s="97"/>
      <c r="W71" s="119"/>
      <c r="X71" s="97"/>
      <c r="Y71" s="97"/>
      <c r="Z71" s="201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135">
        <f t="shared" si="23"/>
        <v>0</v>
      </c>
      <c r="AL71" s="135">
        <f t="shared" si="24"/>
        <v>0</v>
      </c>
      <c r="AM71" s="135">
        <f t="shared" si="25"/>
        <v>0</v>
      </c>
      <c r="AN71" s="135">
        <f t="shared" si="26"/>
        <v>0</v>
      </c>
      <c r="AO71" s="135">
        <f t="shared" si="27"/>
        <v>0</v>
      </c>
      <c r="AP71" s="135">
        <f t="shared" si="28"/>
        <v>0</v>
      </c>
      <c r="AQ71" s="135">
        <f t="shared" si="29"/>
        <v>0</v>
      </c>
      <c r="AR71" s="135">
        <f t="shared" si="30"/>
        <v>0</v>
      </c>
      <c r="AS71" s="135">
        <f t="shared" si="31"/>
        <v>0</v>
      </c>
      <c r="AT71" s="135">
        <f t="shared" si="32"/>
        <v>0</v>
      </c>
      <c r="AU71" s="170">
        <f t="shared" si="33"/>
        <v>0</v>
      </c>
      <c r="AV71" s="342" t="str">
        <f t="shared" si="20"/>
        <v/>
      </c>
      <c r="AW71" s="136" t="str">
        <f t="shared" si="34"/>
        <v/>
      </c>
      <c r="AX71" s="112"/>
      <c r="AY71" s="348" t="str">
        <f t="shared" si="35"/>
        <v/>
      </c>
      <c r="AZ71" s="133"/>
      <c r="BA71" s="149">
        <f t="shared" si="36"/>
        <v>0</v>
      </c>
      <c r="BB71" s="214"/>
      <c r="BC71" s="212"/>
      <c r="BD71" s="212"/>
      <c r="BE71" s="212"/>
      <c r="BF71" s="212"/>
      <c r="BG71" s="213"/>
      <c r="BH71" s="257" t="str">
        <f t="shared" si="21"/>
        <v/>
      </c>
      <c r="BI71" s="115"/>
      <c r="BJ71" s="116"/>
      <c r="BK71" s="116"/>
      <c r="BL71" s="116"/>
      <c r="BM71" s="116"/>
      <c r="BN71" s="116"/>
      <c r="BO71" s="116"/>
      <c r="BP71" s="140" t="str">
        <f>IF(AZ71&lt;=1,"",IF($BJ71="",0,VLOOKUP($BJ71,'Conversion Tables'!$B$37:$C$62,2,FALSE))+IF($BK71="",0,VLOOKUP($BK71,'Conversion Tables'!$B$37:$C$62,2,FALSE))+IF($BL71="",0,VLOOKUP($BL71,'Conversion Tables'!$B$37:$C$62,2,FALSE))+IF($BM71="",0,VLOOKUP($BM71,'Conversion Tables'!$B$37:$C$62,2,FALSE))+IF($BN71="",0,VLOOKUP($BN71,'Conversion Tables'!$B$37:$C$62,2,FALSE))+IF($BO71="",0,VLOOKUP($BO71,'Conversion Tables'!$B$37:$C$62,2,FALSE)))</f>
        <v/>
      </c>
      <c r="BQ71" s="138"/>
      <c r="BR71" s="117"/>
      <c r="CM71" s="63">
        <f>IFERROR(VLOOKUP(M71,'Conversion Tables'!$B$8:$E$32,2,FALSE),0)</f>
        <v>0</v>
      </c>
      <c r="CN71" s="63">
        <f>IFERROR(VLOOKUP(N71,'Conversion Tables'!$B$8:$E$32,2,FALSE),0)</f>
        <v>0</v>
      </c>
      <c r="CO71" s="63">
        <f>(CM71-CN71)/'Conversion Tables'!$C$32*Max_Point</f>
        <v>0</v>
      </c>
      <c r="CP71" s="63">
        <f>(1+SUMPRODUCT($EG71:$EI71,'Conversion Tables'!$S$8:$U$8))</f>
        <v>1</v>
      </c>
      <c r="CQ71" s="63">
        <f>(1+SUMPRODUCT($EJ71:$EL71,'Conversion Tables'!$V$8:$X$8))</f>
        <v>1</v>
      </c>
      <c r="CR71" s="64">
        <f>CO71*CP71*CQ71*'Weighting Scale'!$D$10</f>
        <v>0</v>
      </c>
      <c r="CS71" s="63">
        <f>IFERROR(VLOOKUP(P71,'Conversion Tables'!$B$8:$E$32,3,FALSE),0)</f>
        <v>0</v>
      </c>
      <c r="CT71" s="63">
        <f>IFERROR(VLOOKUP(Q71,'Conversion Tables'!$B$8:$E$32,3,FALSE),0)</f>
        <v>0</v>
      </c>
      <c r="CU71" s="63">
        <f>(CS71-CT71)/'Conversion Tables'!$D$32*Max_Point</f>
        <v>0</v>
      </c>
      <c r="CV71" s="63">
        <f>(1+SUMPRODUCT($EG71:$EI71,'Conversion Tables'!$S$9:$U$9))</f>
        <v>1</v>
      </c>
      <c r="CW71" s="63">
        <f>(1+SUMPRODUCT($EJ71:$EL71,'Conversion Tables'!$V$9:$X$9))</f>
        <v>1</v>
      </c>
      <c r="CX71" s="64">
        <f>CU71*CV71*CW71*'Weighting Scale'!$D$11</f>
        <v>0</v>
      </c>
      <c r="CY71" s="63">
        <f>IFERROR(VLOOKUP(S71,'Conversion Tables'!$B$8:$E$32,4,FALSE),0)</f>
        <v>0</v>
      </c>
      <c r="CZ71" s="63">
        <f>IFERROR(VLOOKUP(T71,'Conversion Tables'!$B$8:$E$32,4,FALSE),0)</f>
        <v>0</v>
      </c>
      <c r="DA71" s="63">
        <f>(CY71-CZ71)/'Conversion Tables'!$E$32*Max_Point</f>
        <v>0</v>
      </c>
      <c r="DB71" s="63">
        <f>(1+SUMPRODUCT($EG71:$EI71,'Conversion Tables'!$S$10:$U$10))</f>
        <v>1</v>
      </c>
      <c r="DC71" s="63">
        <f>(1+SUMPRODUCT($EJ71:$EL71,'Conversion Tables'!$V$10:$X$10))</f>
        <v>1</v>
      </c>
      <c r="DD71" s="64">
        <f>DA71*DB71*DC71*'Weighting Scale'!$D$12</f>
        <v>0</v>
      </c>
      <c r="DE71" s="63">
        <f>IFERROR(VLOOKUP(V71,'Conversion Tables'!$G$8:$N$12,2, FALSE)/'Conversion Tables'!$H$12*Max_Point,0)</f>
        <v>0</v>
      </c>
      <c r="DF71" s="63">
        <f>(1+SUMPRODUCT($EG71:$EI71,'Conversion Tables'!$S$11:$U$11))</f>
        <v>1</v>
      </c>
      <c r="DG71" s="63">
        <f>(1+SUMPRODUCT($EJ71:$EL71,'Conversion Tables'!$V$11:$X$11))</f>
        <v>1</v>
      </c>
      <c r="DH71" s="64">
        <f>DE71*DF71*DG71*'Weighting Scale'!$D$14</f>
        <v>0</v>
      </c>
      <c r="DI71" s="63">
        <f>IFERROR(VLOOKUP(X71,'Conversion Tables'!$G$8:$N$12,3,FALSE)/'Conversion Tables'!$I$12*Max_Point,0)</f>
        <v>0</v>
      </c>
      <c r="DJ71" s="63">
        <f>(1+SUMPRODUCT($EG71:$EI71,'Conversion Tables'!$S$12:$U$12))</f>
        <v>1</v>
      </c>
      <c r="DK71" s="63">
        <f>(1+SUMPRODUCT($EJ71:$EL71,'Conversion Tables'!$V$12:$X$12))</f>
        <v>1</v>
      </c>
      <c r="DL71" s="64">
        <f>DI71*DJ71*DK71*'Weighting Scale'!$D$15</f>
        <v>0</v>
      </c>
      <c r="DM71" s="63">
        <f>IFERROR(VLOOKUP(Y71,'Conversion Tables'!$G$8:$N$12,4,FALSE)/'Conversion Tables'!$J$12*Max_Point,0)</f>
        <v>0</v>
      </c>
      <c r="DN71" s="63">
        <f>(1+SUMPRODUCT($EG71:$EI71,'Conversion Tables'!$S$13:$U$13))</f>
        <v>1</v>
      </c>
      <c r="DO71" s="63">
        <f>(1+SUMPRODUCT($EJ71:$EL71,'Conversion Tables'!$V$13:$X$13))</f>
        <v>1</v>
      </c>
      <c r="DP71" s="64">
        <f>DM71*DN71*DO71*'Weighting Scale'!$D$13</f>
        <v>0</v>
      </c>
      <c r="DQ71" s="63">
        <f>IFERROR(VLOOKUP(AA71,'Conversion Tables'!$G$8:$N$12,4,FALSE)/'Conversion Tables'!$K$12*Max_Point,0)</f>
        <v>0</v>
      </c>
      <c r="DR71" s="63">
        <f>(1+SUMPRODUCT($EG71:$EI71,'Conversion Tables'!$S$14:$U$14))</f>
        <v>1</v>
      </c>
      <c r="DS71" s="63">
        <f>(1+SUMPRODUCT($EJ71:$EL71,'Conversion Tables'!$V$14:$X$14))</f>
        <v>1</v>
      </c>
      <c r="DT71" s="64">
        <f>DQ71*DR71*DS71*'Weighting Scale'!$D$16</f>
        <v>0</v>
      </c>
      <c r="DU71" s="63">
        <f>IFERROR(VLOOKUP(AB71,'Conversion Tables'!$G$8:$N$12,5,FALSE)/'Conversion Tables'!$L$12*Max_Point,0)</f>
        <v>0</v>
      </c>
      <c r="DV71" s="63">
        <f>(1+SUMPRODUCT($EG71:$EI71,'Conversion Tables'!$S$15:$U$15))</f>
        <v>1</v>
      </c>
      <c r="DW71" s="63">
        <f>(1+SUMPRODUCT($EJ71:$EL71,'Conversion Tables'!$V$15:$X$15))</f>
        <v>1</v>
      </c>
      <c r="DX71" s="64">
        <f>DU71*DV71*DW71*'Weighting Scale'!$D$17</f>
        <v>0</v>
      </c>
      <c r="DY71" s="63">
        <f>IFERROR(VLOOKUP(AC71,'Conversion Tables'!$G$8:$N$12,6,FALSE)/'Conversion Tables'!$M$12*Max_Point,0)</f>
        <v>0</v>
      </c>
      <c r="DZ71" s="63">
        <f>(1+SUMPRODUCT($EG71:$EI71,'Conversion Tables'!$S$16:$U$16))</f>
        <v>1</v>
      </c>
      <c r="EA71" s="63">
        <f>(1+SUMPRODUCT($EJ71:$EL71,'Conversion Tables'!$V$16:$X$16))</f>
        <v>1</v>
      </c>
      <c r="EB71" s="64">
        <f>DY71*DZ71*EA71*'Weighting Scale'!$D$18</f>
        <v>0</v>
      </c>
      <c r="EC71" s="63">
        <f>IFERROR(VLOOKUP(AD71,'Conversion Tables'!$G$8:$N$12,7,FALSE)/'Conversion Tables'!$N$12*Max_Point,0)</f>
        <v>0</v>
      </c>
      <c r="ED71" s="63">
        <f>(1+SUMPRODUCT($EG71:$EI71,'Conversion Tables'!$S$17:$U$17))</f>
        <v>1</v>
      </c>
      <c r="EE71" s="63">
        <f>(1+SUMPRODUCT($EJ71:$EL71,'Conversion Tables'!$V$17:$X$17))</f>
        <v>1</v>
      </c>
      <c r="EF71" s="64">
        <f>EC71*ED71*EE71*'Weighting Scale'!$D$19</f>
        <v>0</v>
      </c>
      <c r="EG71" s="63">
        <f>IFERROR(VLOOKUP(AE71,'Conversion Tables'!$G$16:$M$20,2,FALSE)/'Conversion Tables'!$H$20*'Conversion Tables'!$H$21,0)</f>
        <v>0</v>
      </c>
      <c r="EH71" s="63">
        <f>IFERROR(VLOOKUP(AF71,'Conversion Tables'!$G$16:$M$20,3,FALSE)/'Conversion Tables'!$I$20*'Conversion Tables'!$I$21,0)</f>
        <v>0</v>
      </c>
      <c r="EI71" s="63">
        <f>IFERROR(VLOOKUP(AG71,'Conversion Tables'!$G$16:$M$20,4,FALSE)/'Conversion Tables'!J$20*'Conversion Tables'!$J$21,0)</f>
        <v>0</v>
      </c>
      <c r="EJ71" s="63">
        <f>IFERROR(VLOOKUP(AH71,'Conversion Tables'!$G$16:$M$20,5,FALSE)/'Conversion Tables'!K$20*'Conversion Tables'!$K$21,0)</f>
        <v>0</v>
      </c>
      <c r="EK71" s="63">
        <f>IFERROR(VLOOKUP(AI71,'Conversion Tables'!$G$16:$M$20,6,FALSE)/'Conversion Tables'!L$20*'Conversion Tables'!$L$21,0)</f>
        <v>0</v>
      </c>
      <c r="EL71" s="63">
        <f>IFERROR(VLOOKUP(AJ71,'Conversion Tables'!$G$16:$M$20,7,FALSE)/'Conversion Tables'!M$20*'Conversion Tables'!$M$21,0)</f>
        <v>0</v>
      </c>
      <c r="EM71" s="64">
        <f t="shared" si="37"/>
        <v>0</v>
      </c>
    </row>
    <row r="72" spans="1:143" ht="39" customHeight="1" thickBot="1" x14ac:dyDescent="0.3">
      <c r="A72" s="156">
        <v>61</v>
      </c>
      <c r="B72" s="66"/>
      <c r="C72" s="67"/>
      <c r="D72" s="67"/>
      <c r="E72" s="157"/>
      <c r="F72" s="67"/>
      <c r="G72" s="158"/>
      <c r="H72" s="110"/>
      <c r="I72" s="99"/>
      <c r="J72" s="118"/>
      <c r="K72" s="131" t="str">
        <f t="shared" si="22"/>
        <v/>
      </c>
      <c r="L72" s="119"/>
      <c r="M72" s="97"/>
      <c r="N72" s="97"/>
      <c r="O72" s="119"/>
      <c r="P72" s="97"/>
      <c r="Q72" s="97"/>
      <c r="R72" s="119"/>
      <c r="S72" s="97"/>
      <c r="T72" s="97"/>
      <c r="U72" s="119"/>
      <c r="V72" s="97"/>
      <c r="W72" s="119"/>
      <c r="X72" s="97"/>
      <c r="Y72" s="97"/>
      <c r="Z72" s="201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135">
        <f t="shared" si="23"/>
        <v>0</v>
      </c>
      <c r="AL72" s="135">
        <f t="shared" si="24"/>
        <v>0</v>
      </c>
      <c r="AM72" s="135">
        <f t="shared" si="25"/>
        <v>0</v>
      </c>
      <c r="AN72" s="135">
        <f t="shared" si="26"/>
        <v>0</v>
      </c>
      <c r="AO72" s="135">
        <f t="shared" si="27"/>
        <v>0</v>
      </c>
      <c r="AP72" s="135">
        <f t="shared" si="28"/>
        <v>0</v>
      </c>
      <c r="AQ72" s="135">
        <f t="shared" si="29"/>
        <v>0</v>
      </c>
      <c r="AR72" s="135">
        <f t="shared" si="30"/>
        <v>0</v>
      </c>
      <c r="AS72" s="135">
        <f t="shared" si="31"/>
        <v>0</v>
      </c>
      <c r="AT72" s="135">
        <f t="shared" si="32"/>
        <v>0</v>
      </c>
      <c r="AU72" s="170">
        <f t="shared" si="33"/>
        <v>0</v>
      </c>
      <c r="AV72" s="342" t="str">
        <f t="shared" si="20"/>
        <v/>
      </c>
      <c r="AW72" s="136" t="str">
        <f t="shared" si="34"/>
        <v/>
      </c>
      <c r="AX72" s="112"/>
      <c r="AY72" s="348" t="str">
        <f t="shared" si="35"/>
        <v/>
      </c>
      <c r="AZ72" s="133"/>
      <c r="BA72" s="149">
        <f t="shared" si="36"/>
        <v>0</v>
      </c>
      <c r="BB72" s="214"/>
      <c r="BC72" s="212"/>
      <c r="BD72" s="212"/>
      <c r="BE72" s="212"/>
      <c r="BF72" s="212"/>
      <c r="BG72" s="213"/>
      <c r="BH72" s="257" t="str">
        <f t="shared" si="21"/>
        <v/>
      </c>
      <c r="BI72" s="115"/>
      <c r="BJ72" s="116"/>
      <c r="BK72" s="116"/>
      <c r="BL72" s="116"/>
      <c r="BM72" s="116"/>
      <c r="BN72" s="116"/>
      <c r="BO72" s="116"/>
      <c r="BP72" s="140" t="str">
        <f>IF(AZ72&lt;=1,"",IF($BJ72="",0,VLOOKUP($BJ72,'Conversion Tables'!$B$37:$C$62,2,FALSE))+IF($BK72="",0,VLOOKUP($BK72,'Conversion Tables'!$B$37:$C$62,2,FALSE))+IF($BL72="",0,VLOOKUP($BL72,'Conversion Tables'!$B$37:$C$62,2,FALSE))+IF($BM72="",0,VLOOKUP($BM72,'Conversion Tables'!$B$37:$C$62,2,FALSE))+IF($BN72="",0,VLOOKUP($BN72,'Conversion Tables'!$B$37:$C$62,2,FALSE))+IF($BO72="",0,VLOOKUP($BO72,'Conversion Tables'!$B$37:$C$62,2,FALSE)))</f>
        <v/>
      </c>
      <c r="BQ72" s="138"/>
      <c r="BR72" s="117"/>
      <c r="CM72" s="63">
        <f>IFERROR(VLOOKUP(M72,'Conversion Tables'!$B$8:$E$32,2,FALSE),0)</f>
        <v>0</v>
      </c>
      <c r="CN72" s="63">
        <f>IFERROR(VLOOKUP(N72,'Conversion Tables'!$B$8:$E$32,2,FALSE),0)</f>
        <v>0</v>
      </c>
      <c r="CO72" s="63">
        <f>(CM72-CN72)/'Conversion Tables'!$C$32*Max_Point</f>
        <v>0</v>
      </c>
      <c r="CP72" s="63">
        <f>(1+SUMPRODUCT($EG72:$EI72,'Conversion Tables'!$S$8:$U$8))</f>
        <v>1</v>
      </c>
      <c r="CQ72" s="63">
        <f>(1+SUMPRODUCT($EJ72:$EL72,'Conversion Tables'!$V$8:$X$8))</f>
        <v>1</v>
      </c>
      <c r="CR72" s="64">
        <f>CO72*CP72*CQ72*'Weighting Scale'!$D$10</f>
        <v>0</v>
      </c>
      <c r="CS72" s="63">
        <f>IFERROR(VLOOKUP(P72,'Conversion Tables'!$B$8:$E$32,3,FALSE),0)</f>
        <v>0</v>
      </c>
      <c r="CT72" s="63">
        <f>IFERROR(VLOOKUP(Q72,'Conversion Tables'!$B$8:$E$32,3,FALSE),0)</f>
        <v>0</v>
      </c>
      <c r="CU72" s="63">
        <f>(CS72-CT72)/'Conversion Tables'!$D$32*Max_Point</f>
        <v>0</v>
      </c>
      <c r="CV72" s="63">
        <f>(1+SUMPRODUCT($EG72:$EI72,'Conversion Tables'!$S$9:$U$9))</f>
        <v>1</v>
      </c>
      <c r="CW72" s="63">
        <f>(1+SUMPRODUCT($EJ72:$EL72,'Conversion Tables'!$V$9:$X$9))</f>
        <v>1</v>
      </c>
      <c r="CX72" s="64">
        <f>CU72*CV72*CW72*'Weighting Scale'!$D$11</f>
        <v>0</v>
      </c>
      <c r="CY72" s="63">
        <f>IFERROR(VLOOKUP(S72,'Conversion Tables'!$B$8:$E$32,4,FALSE),0)</f>
        <v>0</v>
      </c>
      <c r="CZ72" s="63">
        <f>IFERROR(VLOOKUP(T72,'Conversion Tables'!$B$8:$E$32,4,FALSE),0)</f>
        <v>0</v>
      </c>
      <c r="DA72" s="63">
        <f>(CY72-CZ72)/'Conversion Tables'!$E$32*Max_Point</f>
        <v>0</v>
      </c>
      <c r="DB72" s="63">
        <f>(1+SUMPRODUCT($EG72:$EI72,'Conversion Tables'!$S$10:$U$10))</f>
        <v>1</v>
      </c>
      <c r="DC72" s="63">
        <f>(1+SUMPRODUCT($EJ72:$EL72,'Conversion Tables'!$V$10:$X$10))</f>
        <v>1</v>
      </c>
      <c r="DD72" s="64">
        <f>DA72*DB72*DC72*'Weighting Scale'!$D$12</f>
        <v>0</v>
      </c>
      <c r="DE72" s="63">
        <f>IFERROR(VLOOKUP(V72,'Conversion Tables'!$G$8:$N$12,2, FALSE)/'Conversion Tables'!$H$12*Max_Point,0)</f>
        <v>0</v>
      </c>
      <c r="DF72" s="63">
        <f>(1+SUMPRODUCT($EG72:$EI72,'Conversion Tables'!$S$11:$U$11))</f>
        <v>1</v>
      </c>
      <c r="DG72" s="63">
        <f>(1+SUMPRODUCT($EJ72:$EL72,'Conversion Tables'!$V$11:$X$11))</f>
        <v>1</v>
      </c>
      <c r="DH72" s="64">
        <f>DE72*DF72*DG72*'Weighting Scale'!$D$14</f>
        <v>0</v>
      </c>
      <c r="DI72" s="63">
        <f>IFERROR(VLOOKUP(X72,'Conversion Tables'!$G$8:$N$12,3,FALSE)/'Conversion Tables'!$I$12*Max_Point,0)</f>
        <v>0</v>
      </c>
      <c r="DJ72" s="63">
        <f>(1+SUMPRODUCT($EG72:$EI72,'Conversion Tables'!$S$12:$U$12))</f>
        <v>1</v>
      </c>
      <c r="DK72" s="63">
        <f>(1+SUMPRODUCT($EJ72:$EL72,'Conversion Tables'!$V$12:$X$12))</f>
        <v>1</v>
      </c>
      <c r="DL72" s="64">
        <f>DI72*DJ72*DK72*'Weighting Scale'!$D$15</f>
        <v>0</v>
      </c>
      <c r="DM72" s="63">
        <f>IFERROR(VLOOKUP(Y72,'Conversion Tables'!$G$8:$N$12,4,FALSE)/'Conversion Tables'!$J$12*Max_Point,0)</f>
        <v>0</v>
      </c>
      <c r="DN72" s="63">
        <f>(1+SUMPRODUCT($EG72:$EI72,'Conversion Tables'!$S$13:$U$13))</f>
        <v>1</v>
      </c>
      <c r="DO72" s="63">
        <f>(1+SUMPRODUCT($EJ72:$EL72,'Conversion Tables'!$V$13:$X$13))</f>
        <v>1</v>
      </c>
      <c r="DP72" s="64">
        <f>DM72*DN72*DO72*'Weighting Scale'!$D$13</f>
        <v>0</v>
      </c>
      <c r="DQ72" s="63">
        <f>IFERROR(VLOOKUP(AA72,'Conversion Tables'!$G$8:$N$12,4,FALSE)/'Conversion Tables'!$K$12*Max_Point,0)</f>
        <v>0</v>
      </c>
      <c r="DR72" s="63">
        <f>(1+SUMPRODUCT($EG72:$EI72,'Conversion Tables'!$S$14:$U$14))</f>
        <v>1</v>
      </c>
      <c r="DS72" s="63">
        <f>(1+SUMPRODUCT($EJ72:$EL72,'Conversion Tables'!$V$14:$X$14))</f>
        <v>1</v>
      </c>
      <c r="DT72" s="64">
        <f>DQ72*DR72*DS72*'Weighting Scale'!$D$16</f>
        <v>0</v>
      </c>
      <c r="DU72" s="63">
        <f>IFERROR(VLOOKUP(AB72,'Conversion Tables'!$G$8:$N$12,5,FALSE)/'Conversion Tables'!$L$12*Max_Point,0)</f>
        <v>0</v>
      </c>
      <c r="DV72" s="63">
        <f>(1+SUMPRODUCT($EG72:$EI72,'Conversion Tables'!$S$15:$U$15))</f>
        <v>1</v>
      </c>
      <c r="DW72" s="63">
        <f>(1+SUMPRODUCT($EJ72:$EL72,'Conversion Tables'!$V$15:$X$15))</f>
        <v>1</v>
      </c>
      <c r="DX72" s="64">
        <f>DU72*DV72*DW72*'Weighting Scale'!$D$17</f>
        <v>0</v>
      </c>
      <c r="DY72" s="63">
        <f>IFERROR(VLOOKUP(AC72,'Conversion Tables'!$G$8:$N$12,6,FALSE)/'Conversion Tables'!$M$12*Max_Point,0)</f>
        <v>0</v>
      </c>
      <c r="DZ72" s="63">
        <f>(1+SUMPRODUCT($EG72:$EI72,'Conversion Tables'!$S$16:$U$16))</f>
        <v>1</v>
      </c>
      <c r="EA72" s="63">
        <f>(1+SUMPRODUCT($EJ72:$EL72,'Conversion Tables'!$V$16:$X$16))</f>
        <v>1</v>
      </c>
      <c r="EB72" s="64">
        <f>DY72*DZ72*EA72*'Weighting Scale'!$D$18</f>
        <v>0</v>
      </c>
      <c r="EC72" s="63">
        <f>IFERROR(VLOOKUP(AD72,'Conversion Tables'!$G$8:$N$12,7,FALSE)/'Conversion Tables'!$N$12*Max_Point,0)</f>
        <v>0</v>
      </c>
      <c r="ED72" s="63">
        <f>(1+SUMPRODUCT($EG72:$EI72,'Conversion Tables'!$S$17:$U$17))</f>
        <v>1</v>
      </c>
      <c r="EE72" s="63">
        <f>(1+SUMPRODUCT($EJ72:$EL72,'Conversion Tables'!$V$17:$X$17))</f>
        <v>1</v>
      </c>
      <c r="EF72" s="64">
        <f>EC72*ED72*EE72*'Weighting Scale'!$D$19</f>
        <v>0</v>
      </c>
      <c r="EG72" s="63">
        <f>IFERROR(VLOOKUP(AE72,'Conversion Tables'!$G$16:$M$20,2,FALSE)/'Conversion Tables'!$H$20*'Conversion Tables'!$H$21,0)</f>
        <v>0</v>
      </c>
      <c r="EH72" s="63">
        <f>IFERROR(VLOOKUP(AF72,'Conversion Tables'!$G$16:$M$20,3,FALSE)/'Conversion Tables'!$I$20*'Conversion Tables'!$I$21,0)</f>
        <v>0</v>
      </c>
      <c r="EI72" s="63">
        <f>IFERROR(VLOOKUP(AG72,'Conversion Tables'!$G$16:$M$20,4,FALSE)/'Conversion Tables'!J$20*'Conversion Tables'!$J$21,0)</f>
        <v>0</v>
      </c>
      <c r="EJ72" s="63">
        <f>IFERROR(VLOOKUP(AH72,'Conversion Tables'!$G$16:$M$20,5,FALSE)/'Conversion Tables'!K$20*'Conversion Tables'!$K$21,0)</f>
        <v>0</v>
      </c>
      <c r="EK72" s="63">
        <f>IFERROR(VLOOKUP(AI72,'Conversion Tables'!$G$16:$M$20,6,FALSE)/'Conversion Tables'!L$20*'Conversion Tables'!$L$21,0)</f>
        <v>0</v>
      </c>
      <c r="EL72" s="63">
        <f>IFERROR(VLOOKUP(AJ72,'Conversion Tables'!$G$16:$M$20,7,FALSE)/'Conversion Tables'!M$20*'Conversion Tables'!$M$21,0)</f>
        <v>0</v>
      </c>
      <c r="EM72" s="64">
        <f t="shared" si="37"/>
        <v>0</v>
      </c>
    </row>
    <row r="73" spans="1:143" ht="39" customHeight="1" thickBot="1" x14ac:dyDescent="0.3">
      <c r="A73" s="156">
        <v>62</v>
      </c>
      <c r="B73" s="66"/>
      <c r="C73" s="67"/>
      <c r="D73" s="67"/>
      <c r="E73" s="157"/>
      <c r="F73" s="67"/>
      <c r="G73" s="158"/>
      <c r="H73" s="110"/>
      <c r="I73" s="99"/>
      <c r="J73" s="118"/>
      <c r="K73" s="131" t="str">
        <f t="shared" si="22"/>
        <v/>
      </c>
      <c r="L73" s="119"/>
      <c r="M73" s="97"/>
      <c r="N73" s="97"/>
      <c r="O73" s="119"/>
      <c r="P73" s="97"/>
      <c r="Q73" s="97"/>
      <c r="R73" s="119"/>
      <c r="S73" s="97"/>
      <c r="T73" s="97"/>
      <c r="U73" s="119"/>
      <c r="V73" s="97"/>
      <c r="W73" s="119"/>
      <c r="X73" s="97"/>
      <c r="Y73" s="97"/>
      <c r="Z73" s="201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135">
        <f t="shared" si="23"/>
        <v>0</v>
      </c>
      <c r="AL73" s="135">
        <f t="shared" si="24"/>
        <v>0</v>
      </c>
      <c r="AM73" s="135">
        <f t="shared" si="25"/>
        <v>0</v>
      </c>
      <c r="AN73" s="135">
        <f t="shared" si="26"/>
        <v>0</v>
      </c>
      <c r="AO73" s="135">
        <f t="shared" si="27"/>
        <v>0</v>
      </c>
      <c r="AP73" s="135">
        <f t="shared" si="28"/>
        <v>0</v>
      </c>
      <c r="AQ73" s="135">
        <f t="shared" si="29"/>
        <v>0</v>
      </c>
      <c r="AR73" s="135">
        <f t="shared" si="30"/>
        <v>0</v>
      </c>
      <c r="AS73" s="135">
        <f t="shared" si="31"/>
        <v>0</v>
      </c>
      <c r="AT73" s="135">
        <f t="shared" si="32"/>
        <v>0</v>
      </c>
      <c r="AU73" s="170">
        <f t="shared" si="33"/>
        <v>0</v>
      </c>
      <c r="AV73" s="342" t="str">
        <f t="shared" si="20"/>
        <v/>
      </c>
      <c r="AW73" s="136" t="str">
        <f t="shared" si="34"/>
        <v/>
      </c>
      <c r="AX73" s="112"/>
      <c r="AY73" s="348" t="str">
        <f t="shared" si="35"/>
        <v/>
      </c>
      <c r="AZ73" s="133"/>
      <c r="BA73" s="149">
        <f t="shared" si="36"/>
        <v>0</v>
      </c>
      <c r="BB73" s="214"/>
      <c r="BC73" s="212"/>
      <c r="BD73" s="212"/>
      <c r="BE73" s="212"/>
      <c r="BF73" s="212"/>
      <c r="BG73" s="213"/>
      <c r="BH73" s="257" t="str">
        <f t="shared" si="21"/>
        <v/>
      </c>
      <c r="BI73" s="115"/>
      <c r="BJ73" s="116"/>
      <c r="BK73" s="116"/>
      <c r="BL73" s="116"/>
      <c r="BM73" s="116"/>
      <c r="BN73" s="116"/>
      <c r="BO73" s="116"/>
      <c r="BP73" s="140" t="str">
        <f>IF(AZ73&lt;=1,"",IF($BJ73="",0,VLOOKUP($BJ73,'Conversion Tables'!$B$37:$C$62,2,FALSE))+IF($BK73="",0,VLOOKUP($BK73,'Conversion Tables'!$B$37:$C$62,2,FALSE))+IF($BL73="",0,VLOOKUP($BL73,'Conversion Tables'!$B$37:$C$62,2,FALSE))+IF($BM73="",0,VLOOKUP($BM73,'Conversion Tables'!$B$37:$C$62,2,FALSE))+IF($BN73="",0,VLOOKUP($BN73,'Conversion Tables'!$B$37:$C$62,2,FALSE))+IF($BO73="",0,VLOOKUP($BO73,'Conversion Tables'!$B$37:$C$62,2,FALSE)))</f>
        <v/>
      </c>
      <c r="BQ73" s="138"/>
      <c r="BR73" s="117"/>
      <c r="CM73" s="63">
        <f>IFERROR(VLOOKUP(M73,'Conversion Tables'!$B$8:$E$32,2,FALSE),0)</f>
        <v>0</v>
      </c>
      <c r="CN73" s="63">
        <f>IFERROR(VLOOKUP(N73,'Conversion Tables'!$B$8:$E$32,2,FALSE),0)</f>
        <v>0</v>
      </c>
      <c r="CO73" s="63">
        <f>(CM73-CN73)/'Conversion Tables'!$C$32*Max_Point</f>
        <v>0</v>
      </c>
      <c r="CP73" s="63">
        <f>(1+SUMPRODUCT($EG73:$EI73,'Conversion Tables'!$S$8:$U$8))</f>
        <v>1</v>
      </c>
      <c r="CQ73" s="63">
        <f>(1+SUMPRODUCT($EJ73:$EL73,'Conversion Tables'!$V$8:$X$8))</f>
        <v>1</v>
      </c>
      <c r="CR73" s="64">
        <f>CO73*CP73*CQ73*'Weighting Scale'!$D$10</f>
        <v>0</v>
      </c>
      <c r="CS73" s="63">
        <f>IFERROR(VLOOKUP(P73,'Conversion Tables'!$B$8:$E$32,3,FALSE),0)</f>
        <v>0</v>
      </c>
      <c r="CT73" s="63">
        <f>IFERROR(VLOOKUP(Q73,'Conversion Tables'!$B$8:$E$32,3,FALSE),0)</f>
        <v>0</v>
      </c>
      <c r="CU73" s="63">
        <f>(CS73-CT73)/'Conversion Tables'!$D$32*Max_Point</f>
        <v>0</v>
      </c>
      <c r="CV73" s="63">
        <f>(1+SUMPRODUCT($EG73:$EI73,'Conversion Tables'!$S$9:$U$9))</f>
        <v>1</v>
      </c>
      <c r="CW73" s="63">
        <f>(1+SUMPRODUCT($EJ73:$EL73,'Conversion Tables'!$V$9:$X$9))</f>
        <v>1</v>
      </c>
      <c r="CX73" s="64">
        <f>CU73*CV73*CW73*'Weighting Scale'!$D$11</f>
        <v>0</v>
      </c>
      <c r="CY73" s="63">
        <f>IFERROR(VLOOKUP(S73,'Conversion Tables'!$B$8:$E$32,4,FALSE),0)</f>
        <v>0</v>
      </c>
      <c r="CZ73" s="63">
        <f>IFERROR(VLOOKUP(T73,'Conversion Tables'!$B$8:$E$32,4,FALSE),0)</f>
        <v>0</v>
      </c>
      <c r="DA73" s="63">
        <f>(CY73-CZ73)/'Conversion Tables'!$E$32*Max_Point</f>
        <v>0</v>
      </c>
      <c r="DB73" s="63">
        <f>(1+SUMPRODUCT($EG73:$EI73,'Conversion Tables'!$S$10:$U$10))</f>
        <v>1</v>
      </c>
      <c r="DC73" s="63">
        <f>(1+SUMPRODUCT($EJ73:$EL73,'Conversion Tables'!$V$10:$X$10))</f>
        <v>1</v>
      </c>
      <c r="DD73" s="64">
        <f>DA73*DB73*DC73*'Weighting Scale'!$D$12</f>
        <v>0</v>
      </c>
      <c r="DE73" s="63">
        <f>IFERROR(VLOOKUP(V73,'Conversion Tables'!$G$8:$N$12,2, FALSE)/'Conversion Tables'!$H$12*Max_Point,0)</f>
        <v>0</v>
      </c>
      <c r="DF73" s="63">
        <f>(1+SUMPRODUCT($EG73:$EI73,'Conversion Tables'!$S$11:$U$11))</f>
        <v>1</v>
      </c>
      <c r="DG73" s="63">
        <f>(1+SUMPRODUCT($EJ73:$EL73,'Conversion Tables'!$V$11:$X$11))</f>
        <v>1</v>
      </c>
      <c r="DH73" s="64">
        <f>DE73*DF73*DG73*'Weighting Scale'!$D$14</f>
        <v>0</v>
      </c>
      <c r="DI73" s="63">
        <f>IFERROR(VLOOKUP(X73,'Conversion Tables'!$G$8:$N$12,3,FALSE)/'Conversion Tables'!$I$12*Max_Point,0)</f>
        <v>0</v>
      </c>
      <c r="DJ73" s="63">
        <f>(1+SUMPRODUCT($EG73:$EI73,'Conversion Tables'!$S$12:$U$12))</f>
        <v>1</v>
      </c>
      <c r="DK73" s="63">
        <f>(1+SUMPRODUCT($EJ73:$EL73,'Conversion Tables'!$V$12:$X$12))</f>
        <v>1</v>
      </c>
      <c r="DL73" s="64">
        <f>DI73*DJ73*DK73*'Weighting Scale'!$D$15</f>
        <v>0</v>
      </c>
      <c r="DM73" s="63">
        <f>IFERROR(VLOOKUP(Y73,'Conversion Tables'!$G$8:$N$12,4,FALSE)/'Conversion Tables'!$J$12*Max_Point,0)</f>
        <v>0</v>
      </c>
      <c r="DN73" s="63">
        <f>(1+SUMPRODUCT($EG73:$EI73,'Conversion Tables'!$S$13:$U$13))</f>
        <v>1</v>
      </c>
      <c r="DO73" s="63">
        <f>(1+SUMPRODUCT($EJ73:$EL73,'Conversion Tables'!$V$13:$X$13))</f>
        <v>1</v>
      </c>
      <c r="DP73" s="64">
        <f>DM73*DN73*DO73*'Weighting Scale'!$D$13</f>
        <v>0</v>
      </c>
      <c r="DQ73" s="63">
        <f>IFERROR(VLOOKUP(AA73,'Conversion Tables'!$G$8:$N$12,4,FALSE)/'Conversion Tables'!$K$12*Max_Point,0)</f>
        <v>0</v>
      </c>
      <c r="DR73" s="63">
        <f>(1+SUMPRODUCT($EG73:$EI73,'Conversion Tables'!$S$14:$U$14))</f>
        <v>1</v>
      </c>
      <c r="DS73" s="63">
        <f>(1+SUMPRODUCT($EJ73:$EL73,'Conversion Tables'!$V$14:$X$14))</f>
        <v>1</v>
      </c>
      <c r="DT73" s="64">
        <f>DQ73*DR73*DS73*'Weighting Scale'!$D$16</f>
        <v>0</v>
      </c>
      <c r="DU73" s="63">
        <f>IFERROR(VLOOKUP(AB73,'Conversion Tables'!$G$8:$N$12,5,FALSE)/'Conversion Tables'!$L$12*Max_Point,0)</f>
        <v>0</v>
      </c>
      <c r="DV73" s="63">
        <f>(1+SUMPRODUCT($EG73:$EI73,'Conversion Tables'!$S$15:$U$15))</f>
        <v>1</v>
      </c>
      <c r="DW73" s="63">
        <f>(1+SUMPRODUCT($EJ73:$EL73,'Conversion Tables'!$V$15:$X$15))</f>
        <v>1</v>
      </c>
      <c r="DX73" s="64">
        <f>DU73*DV73*DW73*'Weighting Scale'!$D$17</f>
        <v>0</v>
      </c>
      <c r="DY73" s="63">
        <f>IFERROR(VLOOKUP(AC73,'Conversion Tables'!$G$8:$N$12,6,FALSE)/'Conversion Tables'!$M$12*Max_Point,0)</f>
        <v>0</v>
      </c>
      <c r="DZ73" s="63">
        <f>(1+SUMPRODUCT($EG73:$EI73,'Conversion Tables'!$S$16:$U$16))</f>
        <v>1</v>
      </c>
      <c r="EA73" s="63">
        <f>(1+SUMPRODUCT($EJ73:$EL73,'Conversion Tables'!$V$16:$X$16))</f>
        <v>1</v>
      </c>
      <c r="EB73" s="64">
        <f>DY73*DZ73*EA73*'Weighting Scale'!$D$18</f>
        <v>0</v>
      </c>
      <c r="EC73" s="63">
        <f>IFERROR(VLOOKUP(AD73,'Conversion Tables'!$G$8:$N$12,7,FALSE)/'Conversion Tables'!$N$12*Max_Point,0)</f>
        <v>0</v>
      </c>
      <c r="ED73" s="63">
        <f>(1+SUMPRODUCT($EG73:$EI73,'Conversion Tables'!$S$17:$U$17))</f>
        <v>1</v>
      </c>
      <c r="EE73" s="63">
        <f>(1+SUMPRODUCT($EJ73:$EL73,'Conversion Tables'!$V$17:$X$17))</f>
        <v>1</v>
      </c>
      <c r="EF73" s="64">
        <f>EC73*ED73*EE73*'Weighting Scale'!$D$19</f>
        <v>0</v>
      </c>
      <c r="EG73" s="63">
        <f>IFERROR(VLOOKUP(AE73,'Conversion Tables'!$G$16:$M$20,2,FALSE)/'Conversion Tables'!$H$20*'Conversion Tables'!$H$21,0)</f>
        <v>0</v>
      </c>
      <c r="EH73" s="63">
        <f>IFERROR(VLOOKUP(AF73,'Conversion Tables'!$G$16:$M$20,3,FALSE)/'Conversion Tables'!$I$20*'Conversion Tables'!$I$21,0)</f>
        <v>0</v>
      </c>
      <c r="EI73" s="63">
        <f>IFERROR(VLOOKUP(AG73,'Conversion Tables'!$G$16:$M$20,4,FALSE)/'Conversion Tables'!J$20*'Conversion Tables'!$J$21,0)</f>
        <v>0</v>
      </c>
      <c r="EJ73" s="63">
        <f>IFERROR(VLOOKUP(AH73,'Conversion Tables'!$G$16:$M$20,5,FALSE)/'Conversion Tables'!K$20*'Conversion Tables'!$K$21,0)</f>
        <v>0</v>
      </c>
      <c r="EK73" s="63">
        <f>IFERROR(VLOOKUP(AI73,'Conversion Tables'!$G$16:$M$20,6,FALSE)/'Conversion Tables'!L$20*'Conversion Tables'!$L$21,0)</f>
        <v>0</v>
      </c>
      <c r="EL73" s="63">
        <f>IFERROR(VLOOKUP(AJ73,'Conversion Tables'!$G$16:$M$20,7,FALSE)/'Conversion Tables'!M$20*'Conversion Tables'!$M$21,0)</f>
        <v>0</v>
      </c>
      <c r="EM73" s="64">
        <f t="shared" si="37"/>
        <v>0</v>
      </c>
    </row>
    <row r="74" spans="1:143" ht="39" customHeight="1" thickBot="1" x14ac:dyDescent="0.3">
      <c r="A74" s="156">
        <v>63</v>
      </c>
      <c r="B74" s="66"/>
      <c r="C74" s="67"/>
      <c r="D74" s="67"/>
      <c r="E74" s="157"/>
      <c r="F74" s="67"/>
      <c r="G74" s="158"/>
      <c r="H74" s="110"/>
      <c r="I74" s="99"/>
      <c r="J74" s="118"/>
      <c r="K74" s="131" t="str">
        <f t="shared" si="22"/>
        <v/>
      </c>
      <c r="L74" s="119"/>
      <c r="M74" s="97"/>
      <c r="N74" s="97"/>
      <c r="O74" s="119"/>
      <c r="P74" s="97"/>
      <c r="Q74" s="97"/>
      <c r="R74" s="119"/>
      <c r="S74" s="97"/>
      <c r="T74" s="97"/>
      <c r="U74" s="119"/>
      <c r="V74" s="97"/>
      <c r="W74" s="119"/>
      <c r="X74" s="97"/>
      <c r="Y74" s="97"/>
      <c r="Z74" s="201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135">
        <f t="shared" si="23"/>
        <v>0</v>
      </c>
      <c r="AL74" s="135">
        <f t="shared" si="24"/>
        <v>0</v>
      </c>
      <c r="AM74" s="135">
        <f t="shared" si="25"/>
        <v>0</v>
      </c>
      <c r="AN74" s="135">
        <f t="shared" si="26"/>
        <v>0</v>
      </c>
      <c r="AO74" s="135">
        <f t="shared" si="27"/>
        <v>0</v>
      </c>
      <c r="AP74" s="135">
        <f t="shared" si="28"/>
        <v>0</v>
      </c>
      <c r="AQ74" s="135">
        <f t="shared" si="29"/>
        <v>0</v>
      </c>
      <c r="AR74" s="135">
        <f t="shared" si="30"/>
        <v>0</v>
      </c>
      <c r="AS74" s="135">
        <f t="shared" si="31"/>
        <v>0</v>
      </c>
      <c r="AT74" s="135">
        <f t="shared" si="32"/>
        <v>0</v>
      </c>
      <c r="AU74" s="170">
        <f t="shared" si="33"/>
        <v>0</v>
      </c>
      <c r="AV74" s="342" t="str">
        <f t="shared" si="20"/>
        <v/>
      </c>
      <c r="AW74" s="136" t="str">
        <f t="shared" si="34"/>
        <v/>
      </c>
      <c r="AX74" s="112"/>
      <c r="AY74" s="348" t="str">
        <f t="shared" si="35"/>
        <v/>
      </c>
      <c r="AZ74" s="133"/>
      <c r="BA74" s="149">
        <f t="shared" si="36"/>
        <v>0</v>
      </c>
      <c r="BB74" s="214"/>
      <c r="BC74" s="212"/>
      <c r="BD74" s="212"/>
      <c r="BE74" s="212"/>
      <c r="BF74" s="212"/>
      <c r="BG74" s="213"/>
      <c r="BH74" s="257" t="str">
        <f t="shared" si="21"/>
        <v/>
      </c>
      <c r="BI74" s="115"/>
      <c r="BJ74" s="116"/>
      <c r="BK74" s="116"/>
      <c r="BL74" s="116"/>
      <c r="BM74" s="116"/>
      <c r="BN74" s="116"/>
      <c r="BO74" s="116"/>
      <c r="BP74" s="140" t="str">
        <f>IF(AZ74&lt;=1,"",IF($BJ74="",0,VLOOKUP($BJ74,'Conversion Tables'!$B$37:$C$62,2,FALSE))+IF($BK74="",0,VLOOKUP($BK74,'Conversion Tables'!$B$37:$C$62,2,FALSE))+IF($BL74="",0,VLOOKUP($BL74,'Conversion Tables'!$B$37:$C$62,2,FALSE))+IF($BM74="",0,VLOOKUP($BM74,'Conversion Tables'!$B$37:$C$62,2,FALSE))+IF($BN74="",0,VLOOKUP($BN74,'Conversion Tables'!$B$37:$C$62,2,FALSE))+IF($BO74="",0,VLOOKUP($BO74,'Conversion Tables'!$B$37:$C$62,2,FALSE)))</f>
        <v/>
      </c>
      <c r="BQ74" s="138"/>
      <c r="BR74" s="117"/>
      <c r="CM74" s="63">
        <f>IFERROR(VLOOKUP(M74,'Conversion Tables'!$B$8:$E$32,2,FALSE),0)</f>
        <v>0</v>
      </c>
      <c r="CN74" s="63">
        <f>IFERROR(VLOOKUP(N74,'Conversion Tables'!$B$8:$E$32,2,FALSE),0)</f>
        <v>0</v>
      </c>
      <c r="CO74" s="63">
        <f>(CM74-CN74)/'Conversion Tables'!$C$32*Max_Point</f>
        <v>0</v>
      </c>
      <c r="CP74" s="63">
        <f>(1+SUMPRODUCT($EG74:$EI74,'Conversion Tables'!$S$8:$U$8))</f>
        <v>1</v>
      </c>
      <c r="CQ74" s="63">
        <f>(1+SUMPRODUCT($EJ74:$EL74,'Conversion Tables'!$V$8:$X$8))</f>
        <v>1</v>
      </c>
      <c r="CR74" s="64">
        <f>CO74*CP74*CQ74*'Weighting Scale'!$D$10</f>
        <v>0</v>
      </c>
      <c r="CS74" s="63">
        <f>IFERROR(VLOOKUP(P74,'Conversion Tables'!$B$8:$E$32,3,FALSE),0)</f>
        <v>0</v>
      </c>
      <c r="CT74" s="63">
        <f>IFERROR(VLOOKUP(Q74,'Conversion Tables'!$B$8:$E$32,3,FALSE),0)</f>
        <v>0</v>
      </c>
      <c r="CU74" s="63">
        <f>(CS74-CT74)/'Conversion Tables'!$D$32*Max_Point</f>
        <v>0</v>
      </c>
      <c r="CV74" s="63">
        <f>(1+SUMPRODUCT($EG74:$EI74,'Conversion Tables'!$S$9:$U$9))</f>
        <v>1</v>
      </c>
      <c r="CW74" s="63">
        <f>(1+SUMPRODUCT($EJ74:$EL74,'Conversion Tables'!$V$9:$X$9))</f>
        <v>1</v>
      </c>
      <c r="CX74" s="64">
        <f>CU74*CV74*CW74*'Weighting Scale'!$D$11</f>
        <v>0</v>
      </c>
      <c r="CY74" s="63">
        <f>IFERROR(VLOOKUP(S74,'Conversion Tables'!$B$8:$E$32,4,FALSE),0)</f>
        <v>0</v>
      </c>
      <c r="CZ74" s="63">
        <f>IFERROR(VLOOKUP(T74,'Conversion Tables'!$B$8:$E$32,4,FALSE),0)</f>
        <v>0</v>
      </c>
      <c r="DA74" s="63">
        <f>(CY74-CZ74)/'Conversion Tables'!$E$32*Max_Point</f>
        <v>0</v>
      </c>
      <c r="DB74" s="63">
        <f>(1+SUMPRODUCT($EG74:$EI74,'Conversion Tables'!$S$10:$U$10))</f>
        <v>1</v>
      </c>
      <c r="DC74" s="63">
        <f>(1+SUMPRODUCT($EJ74:$EL74,'Conversion Tables'!$V$10:$X$10))</f>
        <v>1</v>
      </c>
      <c r="DD74" s="64">
        <f>DA74*DB74*DC74*'Weighting Scale'!$D$12</f>
        <v>0</v>
      </c>
      <c r="DE74" s="63">
        <f>IFERROR(VLOOKUP(V74,'Conversion Tables'!$G$8:$N$12,2, FALSE)/'Conversion Tables'!$H$12*Max_Point,0)</f>
        <v>0</v>
      </c>
      <c r="DF74" s="63">
        <f>(1+SUMPRODUCT($EG74:$EI74,'Conversion Tables'!$S$11:$U$11))</f>
        <v>1</v>
      </c>
      <c r="DG74" s="63">
        <f>(1+SUMPRODUCT($EJ74:$EL74,'Conversion Tables'!$V$11:$X$11))</f>
        <v>1</v>
      </c>
      <c r="DH74" s="64">
        <f>DE74*DF74*DG74*'Weighting Scale'!$D$14</f>
        <v>0</v>
      </c>
      <c r="DI74" s="63">
        <f>IFERROR(VLOOKUP(X74,'Conversion Tables'!$G$8:$N$12,3,FALSE)/'Conversion Tables'!$I$12*Max_Point,0)</f>
        <v>0</v>
      </c>
      <c r="DJ74" s="63">
        <f>(1+SUMPRODUCT($EG74:$EI74,'Conversion Tables'!$S$12:$U$12))</f>
        <v>1</v>
      </c>
      <c r="DK74" s="63">
        <f>(1+SUMPRODUCT($EJ74:$EL74,'Conversion Tables'!$V$12:$X$12))</f>
        <v>1</v>
      </c>
      <c r="DL74" s="64">
        <f>DI74*DJ74*DK74*'Weighting Scale'!$D$15</f>
        <v>0</v>
      </c>
      <c r="DM74" s="63">
        <f>IFERROR(VLOOKUP(Y74,'Conversion Tables'!$G$8:$N$12,4,FALSE)/'Conversion Tables'!$J$12*Max_Point,0)</f>
        <v>0</v>
      </c>
      <c r="DN74" s="63">
        <f>(1+SUMPRODUCT($EG74:$EI74,'Conversion Tables'!$S$13:$U$13))</f>
        <v>1</v>
      </c>
      <c r="DO74" s="63">
        <f>(1+SUMPRODUCT($EJ74:$EL74,'Conversion Tables'!$V$13:$X$13))</f>
        <v>1</v>
      </c>
      <c r="DP74" s="64">
        <f>DM74*DN74*DO74*'Weighting Scale'!$D$13</f>
        <v>0</v>
      </c>
      <c r="DQ74" s="63">
        <f>IFERROR(VLOOKUP(AA74,'Conversion Tables'!$G$8:$N$12,4,FALSE)/'Conversion Tables'!$K$12*Max_Point,0)</f>
        <v>0</v>
      </c>
      <c r="DR74" s="63">
        <f>(1+SUMPRODUCT($EG74:$EI74,'Conversion Tables'!$S$14:$U$14))</f>
        <v>1</v>
      </c>
      <c r="DS74" s="63">
        <f>(1+SUMPRODUCT($EJ74:$EL74,'Conversion Tables'!$V$14:$X$14))</f>
        <v>1</v>
      </c>
      <c r="DT74" s="64">
        <f>DQ74*DR74*DS74*'Weighting Scale'!$D$16</f>
        <v>0</v>
      </c>
      <c r="DU74" s="63">
        <f>IFERROR(VLOOKUP(AB74,'Conversion Tables'!$G$8:$N$12,5,FALSE)/'Conversion Tables'!$L$12*Max_Point,0)</f>
        <v>0</v>
      </c>
      <c r="DV74" s="63">
        <f>(1+SUMPRODUCT($EG74:$EI74,'Conversion Tables'!$S$15:$U$15))</f>
        <v>1</v>
      </c>
      <c r="DW74" s="63">
        <f>(1+SUMPRODUCT($EJ74:$EL74,'Conversion Tables'!$V$15:$X$15))</f>
        <v>1</v>
      </c>
      <c r="DX74" s="64">
        <f>DU74*DV74*DW74*'Weighting Scale'!$D$17</f>
        <v>0</v>
      </c>
      <c r="DY74" s="63">
        <f>IFERROR(VLOOKUP(AC74,'Conversion Tables'!$G$8:$N$12,6,FALSE)/'Conversion Tables'!$M$12*Max_Point,0)</f>
        <v>0</v>
      </c>
      <c r="DZ74" s="63">
        <f>(1+SUMPRODUCT($EG74:$EI74,'Conversion Tables'!$S$16:$U$16))</f>
        <v>1</v>
      </c>
      <c r="EA74" s="63">
        <f>(1+SUMPRODUCT($EJ74:$EL74,'Conversion Tables'!$V$16:$X$16))</f>
        <v>1</v>
      </c>
      <c r="EB74" s="64">
        <f>DY74*DZ74*EA74*'Weighting Scale'!$D$18</f>
        <v>0</v>
      </c>
      <c r="EC74" s="63">
        <f>IFERROR(VLOOKUP(AD74,'Conversion Tables'!$G$8:$N$12,7,FALSE)/'Conversion Tables'!$N$12*Max_Point,0)</f>
        <v>0</v>
      </c>
      <c r="ED74" s="63">
        <f>(1+SUMPRODUCT($EG74:$EI74,'Conversion Tables'!$S$17:$U$17))</f>
        <v>1</v>
      </c>
      <c r="EE74" s="63">
        <f>(1+SUMPRODUCT($EJ74:$EL74,'Conversion Tables'!$V$17:$X$17))</f>
        <v>1</v>
      </c>
      <c r="EF74" s="64">
        <f>EC74*ED74*EE74*'Weighting Scale'!$D$19</f>
        <v>0</v>
      </c>
      <c r="EG74" s="63">
        <f>IFERROR(VLOOKUP(AE74,'Conversion Tables'!$G$16:$M$20,2,FALSE)/'Conversion Tables'!$H$20*'Conversion Tables'!$H$21,0)</f>
        <v>0</v>
      </c>
      <c r="EH74" s="63">
        <f>IFERROR(VLOOKUP(AF74,'Conversion Tables'!$G$16:$M$20,3,FALSE)/'Conversion Tables'!$I$20*'Conversion Tables'!$I$21,0)</f>
        <v>0</v>
      </c>
      <c r="EI74" s="63">
        <f>IFERROR(VLOOKUP(AG74,'Conversion Tables'!$G$16:$M$20,4,FALSE)/'Conversion Tables'!J$20*'Conversion Tables'!$J$21,0)</f>
        <v>0</v>
      </c>
      <c r="EJ74" s="63">
        <f>IFERROR(VLOOKUP(AH74,'Conversion Tables'!$G$16:$M$20,5,FALSE)/'Conversion Tables'!K$20*'Conversion Tables'!$K$21,0)</f>
        <v>0</v>
      </c>
      <c r="EK74" s="63">
        <f>IFERROR(VLOOKUP(AI74,'Conversion Tables'!$G$16:$M$20,6,FALSE)/'Conversion Tables'!L$20*'Conversion Tables'!$L$21,0)</f>
        <v>0</v>
      </c>
      <c r="EL74" s="63">
        <f>IFERROR(VLOOKUP(AJ74,'Conversion Tables'!$G$16:$M$20,7,FALSE)/'Conversion Tables'!M$20*'Conversion Tables'!$M$21,0)</f>
        <v>0</v>
      </c>
      <c r="EM74" s="64">
        <f t="shared" si="37"/>
        <v>0</v>
      </c>
    </row>
    <row r="75" spans="1:143" ht="39" customHeight="1" thickBot="1" x14ac:dyDescent="0.3">
      <c r="A75" s="156">
        <v>64</v>
      </c>
      <c r="B75" s="66"/>
      <c r="C75" s="67"/>
      <c r="D75" s="67"/>
      <c r="E75" s="157"/>
      <c r="F75" s="67"/>
      <c r="G75" s="158"/>
      <c r="H75" s="110"/>
      <c r="I75" s="99"/>
      <c r="J75" s="118"/>
      <c r="K75" s="131" t="str">
        <f t="shared" si="22"/>
        <v/>
      </c>
      <c r="L75" s="119"/>
      <c r="M75" s="97"/>
      <c r="N75" s="97"/>
      <c r="O75" s="119"/>
      <c r="P75" s="97"/>
      <c r="Q75" s="97"/>
      <c r="R75" s="119"/>
      <c r="S75" s="97"/>
      <c r="T75" s="97"/>
      <c r="U75" s="119"/>
      <c r="V75" s="97"/>
      <c r="W75" s="119"/>
      <c r="X75" s="97"/>
      <c r="Y75" s="97"/>
      <c r="Z75" s="201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135">
        <f t="shared" si="23"/>
        <v>0</v>
      </c>
      <c r="AL75" s="135">
        <f t="shared" si="24"/>
        <v>0</v>
      </c>
      <c r="AM75" s="135">
        <f t="shared" si="25"/>
        <v>0</v>
      </c>
      <c r="AN75" s="135">
        <f t="shared" si="26"/>
        <v>0</v>
      </c>
      <c r="AO75" s="135">
        <f t="shared" si="27"/>
        <v>0</v>
      </c>
      <c r="AP75" s="135">
        <f t="shared" si="28"/>
        <v>0</v>
      </c>
      <c r="AQ75" s="135">
        <f t="shared" si="29"/>
        <v>0</v>
      </c>
      <c r="AR75" s="135">
        <f t="shared" si="30"/>
        <v>0</v>
      </c>
      <c r="AS75" s="135">
        <f t="shared" si="31"/>
        <v>0</v>
      </c>
      <c r="AT75" s="135">
        <f t="shared" si="32"/>
        <v>0</v>
      </c>
      <c r="AU75" s="170">
        <f t="shared" si="33"/>
        <v>0</v>
      </c>
      <c r="AV75" s="342" t="str">
        <f t="shared" si="20"/>
        <v/>
      </c>
      <c r="AW75" s="136" t="str">
        <f t="shared" si="34"/>
        <v/>
      </c>
      <c r="AX75" s="112"/>
      <c r="AY75" s="348" t="str">
        <f t="shared" si="35"/>
        <v/>
      </c>
      <c r="AZ75" s="133"/>
      <c r="BA75" s="149">
        <f t="shared" si="36"/>
        <v>0</v>
      </c>
      <c r="BB75" s="214"/>
      <c r="BC75" s="212"/>
      <c r="BD75" s="212"/>
      <c r="BE75" s="212"/>
      <c r="BF75" s="212"/>
      <c r="BG75" s="213"/>
      <c r="BH75" s="257" t="str">
        <f t="shared" si="21"/>
        <v/>
      </c>
      <c r="BI75" s="115"/>
      <c r="BJ75" s="116"/>
      <c r="BK75" s="116"/>
      <c r="BL75" s="116"/>
      <c r="BM75" s="116"/>
      <c r="BN75" s="116"/>
      <c r="BO75" s="116"/>
      <c r="BP75" s="140" t="str">
        <f>IF(AZ75&lt;=1,"",IF($BJ75="",0,VLOOKUP($BJ75,'Conversion Tables'!$B$37:$C$62,2,FALSE))+IF($BK75="",0,VLOOKUP($BK75,'Conversion Tables'!$B$37:$C$62,2,FALSE))+IF($BL75="",0,VLOOKUP($BL75,'Conversion Tables'!$B$37:$C$62,2,FALSE))+IF($BM75="",0,VLOOKUP($BM75,'Conversion Tables'!$B$37:$C$62,2,FALSE))+IF($BN75="",0,VLOOKUP($BN75,'Conversion Tables'!$B$37:$C$62,2,FALSE))+IF($BO75="",0,VLOOKUP($BO75,'Conversion Tables'!$B$37:$C$62,2,FALSE)))</f>
        <v/>
      </c>
      <c r="BQ75" s="138"/>
      <c r="BR75" s="117"/>
      <c r="CM75" s="63">
        <f>IFERROR(VLOOKUP(M75,'Conversion Tables'!$B$8:$E$32,2,FALSE),0)</f>
        <v>0</v>
      </c>
      <c r="CN75" s="63">
        <f>IFERROR(VLOOKUP(N75,'Conversion Tables'!$B$8:$E$32,2,FALSE),0)</f>
        <v>0</v>
      </c>
      <c r="CO75" s="63">
        <f>(CM75-CN75)/'Conversion Tables'!$C$32*Max_Point</f>
        <v>0</v>
      </c>
      <c r="CP75" s="63">
        <f>(1+SUMPRODUCT($EG75:$EI75,'Conversion Tables'!$S$8:$U$8))</f>
        <v>1</v>
      </c>
      <c r="CQ75" s="63">
        <f>(1+SUMPRODUCT($EJ75:$EL75,'Conversion Tables'!$V$8:$X$8))</f>
        <v>1</v>
      </c>
      <c r="CR75" s="64">
        <f>CO75*CP75*CQ75*'Weighting Scale'!$D$10</f>
        <v>0</v>
      </c>
      <c r="CS75" s="63">
        <f>IFERROR(VLOOKUP(P75,'Conversion Tables'!$B$8:$E$32,3,FALSE),0)</f>
        <v>0</v>
      </c>
      <c r="CT75" s="63">
        <f>IFERROR(VLOOKUP(Q75,'Conversion Tables'!$B$8:$E$32,3,FALSE),0)</f>
        <v>0</v>
      </c>
      <c r="CU75" s="63">
        <f>(CS75-CT75)/'Conversion Tables'!$D$32*Max_Point</f>
        <v>0</v>
      </c>
      <c r="CV75" s="63">
        <f>(1+SUMPRODUCT($EG75:$EI75,'Conversion Tables'!$S$9:$U$9))</f>
        <v>1</v>
      </c>
      <c r="CW75" s="63">
        <f>(1+SUMPRODUCT($EJ75:$EL75,'Conversion Tables'!$V$9:$X$9))</f>
        <v>1</v>
      </c>
      <c r="CX75" s="64">
        <f>CU75*CV75*CW75*'Weighting Scale'!$D$11</f>
        <v>0</v>
      </c>
      <c r="CY75" s="63">
        <f>IFERROR(VLOOKUP(S75,'Conversion Tables'!$B$8:$E$32,4,FALSE),0)</f>
        <v>0</v>
      </c>
      <c r="CZ75" s="63">
        <f>IFERROR(VLOOKUP(T75,'Conversion Tables'!$B$8:$E$32,4,FALSE),0)</f>
        <v>0</v>
      </c>
      <c r="DA75" s="63">
        <f>(CY75-CZ75)/'Conversion Tables'!$E$32*Max_Point</f>
        <v>0</v>
      </c>
      <c r="DB75" s="63">
        <f>(1+SUMPRODUCT($EG75:$EI75,'Conversion Tables'!$S$10:$U$10))</f>
        <v>1</v>
      </c>
      <c r="DC75" s="63">
        <f>(1+SUMPRODUCT($EJ75:$EL75,'Conversion Tables'!$V$10:$X$10))</f>
        <v>1</v>
      </c>
      <c r="DD75" s="64">
        <f>DA75*DB75*DC75*'Weighting Scale'!$D$12</f>
        <v>0</v>
      </c>
      <c r="DE75" s="63">
        <f>IFERROR(VLOOKUP(V75,'Conversion Tables'!$G$8:$N$12,2, FALSE)/'Conversion Tables'!$H$12*Max_Point,0)</f>
        <v>0</v>
      </c>
      <c r="DF75" s="63">
        <f>(1+SUMPRODUCT($EG75:$EI75,'Conversion Tables'!$S$11:$U$11))</f>
        <v>1</v>
      </c>
      <c r="DG75" s="63">
        <f>(1+SUMPRODUCT($EJ75:$EL75,'Conversion Tables'!$V$11:$X$11))</f>
        <v>1</v>
      </c>
      <c r="DH75" s="64">
        <f>DE75*DF75*DG75*'Weighting Scale'!$D$14</f>
        <v>0</v>
      </c>
      <c r="DI75" s="63">
        <f>IFERROR(VLOOKUP(X75,'Conversion Tables'!$G$8:$N$12,3,FALSE)/'Conversion Tables'!$I$12*Max_Point,0)</f>
        <v>0</v>
      </c>
      <c r="DJ75" s="63">
        <f>(1+SUMPRODUCT($EG75:$EI75,'Conversion Tables'!$S$12:$U$12))</f>
        <v>1</v>
      </c>
      <c r="DK75" s="63">
        <f>(1+SUMPRODUCT($EJ75:$EL75,'Conversion Tables'!$V$12:$X$12))</f>
        <v>1</v>
      </c>
      <c r="DL75" s="64">
        <f>DI75*DJ75*DK75*'Weighting Scale'!$D$15</f>
        <v>0</v>
      </c>
      <c r="DM75" s="63">
        <f>IFERROR(VLOOKUP(Y75,'Conversion Tables'!$G$8:$N$12,4,FALSE)/'Conversion Tables'!$J$12*Max_Point,0)</f>
        <v>0</v>
      </c>
      <c r="DN75" s="63">
        <f>(1+SUMPRODUCT($EG75:$EI75,'Conversion Tables'!$S$13:$U$13))</f>
        <v>1</v>
      </c>
      <c r="DO75" s="63">
        <f>(1+SUMPRODUCT($EJ75:$EL75,'Conversion Tables'!$V$13:$X$13))</f>
        <v>1</v>
      </c>
      <c r="DP75" s="64">
        <f>DM75*DN75*DO75*'Weighting Scale'!$D$13</f>
        <v>0</v>
      </c>
      <c r="DQ75" s="63">
        <f>IFERROR(VLOOKUP(AA75,'Conversion Tables'!$G$8:$N$12,4,FALSE)/'Conversion Tables'!$K$12*Max_Point,0)</f>
        <v>0</v>
      </c>
      <c r="DR75" s="63">
        <f>(1+SUMPRODUCT($EG75:$EI75,'Conversion Tables'!$S$14:$U$14))</f>
        <v>1</v>
      </c>
      <c r="DS75" s="63">
        <f>(1+SUMPRODUCT($EJ75:$EL75,'Conversion Tables'!$V$14:$X$14))</f>
        <v>1</v>
      </c>
      <c r="DT75" s="64">
        <f>DQ75*DR75*DS75*'Weighting Scale'!$D$16</f>
        <v>0</v>
      </c>
      <c r="DU75" s="63">
        <f>IFERROR(VLOOKUP(AB75,'Conversion Tables'!$G$8:$N$12,5,FALSE)/'Conversion Tables'!$L$12*Max_Point,0)</f>
        <v>0</v>
      </c>
      <c r="DV75" s="63">
        <f>(1+SUMPRODUCT($EG75:$EI75,'Conversion Tables'!$S$15:$U$15))</f>
        <v>1</v>
      </c>
      <c r="DW75" s="63">
        <f>(1+SUMPRODUCT($EJ75:$EL75,'Conversion Tables'!$V$15:$X$15))</f>
        <v>1</v>
      </c>
      <c r="DX75" s="64">
        <f>DU75*DV75*DW75*'Weighting Scale'!$D$17</f>
        <v>0</v>
      </c>
      <c r="DY75" s="63">
        <f>IFERROR(VLOOKUP(AC75,'Conversion Tables'!$G$8:$N$12,6,FALSE)/'Conversion Tables'!$M$12*Max_Point,0)</f>
        <v>0</v>
      </c>
      <c r="DZ75" s="63">
        <f>(1+SUMPRODUCT($EG75:$EI75,'Conversion Tables'!$S$16:$U$16))</f>
        <v>1</v>
      </c>
      <c r="EA75" s="63">
        <f>(1+SUMPRODUCT($EJ75:$EL75,'Conversion Tables'!$V$16:$X$16))</f>
        <v>1</v>
      </c>
      <c r="EB75" s="64">
        <f>DY75*DZ75*EA75*'Weighting Scale'!$D$18</f>
        <v>0</v>
      </c>
      <c r="EC75" s="63">
        <f>IFERROR(VLOOKUP(AD75,'Conversion Tables'!$G$8:$N$12,7,FALSE)/'Conversion Tables'!$N$12*Max_Point,0)</f>
        <v>0</v>
      </c>
      <c r="ED75" s="63">
        <f>(1+SUMPRODUCT($EG75:$EI75,'Conversion Tables'!$S$17:$U$17))</f>
        <v>1</v>
      </c>
      <c r="EE75" s="63">
        <f>(1+SUMPRODUCT($EJ75:$EL75,'Conversion Tables'!$V$17:$X$17))</f>
        <v>1</v>
      </c>
      <c r="EF75" s="64">
        <f>EC75*ED75*EE75*'Weighting Scale'!$D$19</f>
        <v>0</v>
      </c>
      <c r="EG75" s="63">
        <f>IFERROR(VLOOKUP(AE75,'Conversion Tables'!$G$16:$M$20,2,FALSE)/'Conversion Tables'!$H$20*'Conversion Tables'!$H$21,0)</f>
        <v>0</v>
      </c>
      <c r="EH75" s="63">
        <f>IFERROR(VLOOKUP(AF75,'Conversion Tables'!$G$16:$M$20,3,FALSE)/'Conversion Tables'!$I$20*'Conversion Tables'!$I$21,0)</f>
        <v>0</v>
      </c>
      <c r="EI75" s="63">
        <f>IFERROR(VLOOKUP(AG75,'Conversion Tables'!$G$16:$M$20,4,FALSE)/'Conversion Tables'!J$20*'Conversion Tables'!$J$21,0)</f>
        <v>0</v>
      </c>
      <c r="EJ75" s="63">
        <f>IFERROR(VLOOKUP(AH75,'Conversion Tables'!$G$16:$M$20,5,FALSE)/'Conversion Tables'!K$20*'Conversion Tables'!$K$21,0)</f>
        <v>0</v>
      </c>
      <c r="EK75" s="63">
        <f>IFERROR(VLOOKUP(AI75,'Conversion Tables'!$G$16:$M$20,6,FALSE)/'Conversion Tables'!L$20*'Conversion Tables'!$L$21,0)</f>
        <v>0</v>
      </c>
      <c r="EL75" s="63">
        <f>IFERROR(VLOOKUP(AJ75,'Conversion Tables'!$G$16:$M$20,7,FALSE)/'Conversion Tables'!M$20*'Conversion Tables'!$M$21,0)</f>
        <v>0</v>
      </c>
      <c r="EM75" s="64">
        <f t="shared" si="37"/>
        <v>0</v>
      </c>
    </row>
    <row r="76" spans="1:143" ht="39" customHeight="1" thickBot="1" x14ac:dyDescent="0.3">
      <c r="A76" s="156">
        <v>65</v>
      </c>
      <c r="B76" s="66"/>
      <c r="C76" s="67"/>
      <c r="D76" s="67"/>
      <c r="E76" s="157"/>
      <c r="F76" s="67"/>
      <c r="G76" s="158"/>
      <c r="H76" s="110"/>
      <c r="I76" s="99"/>
      <c r="J76" s="118"/>
      <c r="K76" s="131" t="str">
        <f t="shared" ref="K76:K107" si="38">IFERROR(IF(G76="Project",I76-J76,IF(G76="Program",((I76-J76)/H76),"")),"")</f>
        <v/>
      </c>
      <c r="L76" s="119"/>
      <c r="M76" s="97"/>
      <c r="N76" s="97"/>
      <c r="O76" s="119"/>
      <c r="P76" s="97"/>
      <c r="Q76" s="97"/>
      <c r="R76" s="119"/>
      <c r="S76" s="97"/>
      <c r="T76" s="97"/>
      <c r="U76" s="119"/>
      <c r="V76" s="97"/>
      <c r="W76" s="119"/>
      <c r="X76" s="97"/>
      <c r="Y76" s="97"/>
      <c r="Z76" s="201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135">
        <f t="shared" ref="AK76:AK107" si="39">CR76</f>
        <v>0</v>
      </c>
      <c r="AL76" s="135">
        <f t="shared" ref="AL76:AL107" si="40">CX76</f>
        <v>0</v>
      </c>
      <c r="AM76" s="135">
        <f t="shared" ref="AM76:AM107" si="41">DD76</f>
        <v>0</v>
      </c>
      <c r="AN76" s="135">
        <f t="shared" ref="AN76:AN107" si="42">DH76</f>
        <v>0</v>
      </c>
      <c r="AO76" s="135">
        <f t="shared" ref="AO76:AO107" si="43">DL76</f>
        <v>0</v>
      </c>
      <c r="AP76" s="135">
        <f t="shared" ref="AP76:AP107" si="44">DP76</f>
        <v>0</v>
      </c>
      <c r="AQ76" s="135">
        <f t="shared" ref="AQ76:AQ107" si="45">DT76</f>
        <v>0</v>
      </c>
      <c r="AR76" s="135">
        <f t="shared" ref="AR76:AR107" si="46">DX76</f>
        <v>0</v>
      </c>
      <c r="AS76" s="135">
        <f t="shared" ref="AS76:AS107" si="47">EB76</f>
        <v>0</v>
      </c>
      <c r="AT76" s="135">
        <f t="shared" ref="AT76:AT107" si="48">EF76</f>
        <v>0</v>
      </c>
      <c r="AU76" s="170">
        <f t="shared" ref="AU76:AU107" si="49">SUM(AK76:AT76)</f>
        <v>0</v>
      </c>
      <c r="AV76" s="342" t="str">
        <f t="shared" si="20"/>
        <v/>
      </c>
      <c r="AW76" s="136" t="str">
        <f t="shared" ref="AW76:AW107" si="50">IFERROR(RANK(AV76,$AV$12:$AV$125,1),"")</f>
        <v/>
      </c>
      <c r="AX76" s="112"/>
      <c r="AY76" s="348" t="str">
        <f t="shared" ref="AY76:AY107" si="51">IF(AV76="","",IF(AV76&lt;=0.1,1,IF(AV76&lt;=0.3,2,IF(AV76&lt;=1,3,IF(AV76&lt;=3,4,IF(AV76&lt;=10,5,6))))))</f>
        <v/>
      </c>
      <c r="AZ76" s="133"/>
      <c r="BA76" s="149">
        <f t="shared" ref="BA76:BA107" si="52">C76</f>
        <v>0</v>
      </c>
      <c r="BB76" s="214"/>
      <c r="BC76" s="212"/>
      <c r="BD76" s="212"/>
      <c r="BE76" s="212"/>
      <c r="BF76" s="212"/>
      <c r="BG76" s="213"/>
      <c r="BH76" s="257" t="str">
        <f t="shared" si="21"/>
        <v/>
      </c>
      <c r="BI76" s="115"/>
      <c r="BJ76" s="116"/>
      <c r="BK76" s="116"/>
      <c r="BL76" s="116"/>
      <c r="BM76" s="116"/>
      <c r="BN76" s="116"/>
      <c r="BO76" s="116"/>
      <c r="BP76" s="140" t="str">
        <f>IF(AZ76&lt;=1,"",IF($BJ76="",0,VLOOKUP($BJ76,'Conversion Tables'!$B$37:$C$62,2,FALSE))+IF($BK76="",0,VLOOKUP($BK76,'Conversion Tables'!$B$37:$C$62,2,FALSE))+IF($BL76="",0,VLOOKUP($BL76,'Conversion Tables'!$B$37:$C$62,2,FALSE))+IF($BM76="",0,VLOOKUP($BM76,'Conversion Tables'!$B$37:$C$62,2,FALSE))+IF($BN76="",0,VLOOKUP($BN76,'Conversion Tables'!$B$37:$C$62,2,FALSE))+IF($BO76="",0,VLOOKUP($BO76,'Conversion Tables'!$B$37:$C$62,2,FALSE)))</f>
        <v/>
      </c>
      <c r="BQ76" s="138"/>
      <c r="BR76" s="117"/>
      <c r="CM76" s="63">
        <f>IFERROR(VLOOKUP(M76,'Conversion Tables'!$B$8:$E$32,2,FALSE),0)</f>
        <v>0</v>
      </c>
      <c r="CN76" s="63">
        <f>IFERROR(VLOOKUP(N76,'Conversion Tables'!$B$8:$E$32,2,FALSE),0)</f>
        <v>0</v>
      </c>
      <c r="CO76" s="63">
        <f>(CM76-CN76)/'Conversion Tables'!$C$32*Max_Point</f>
        <v>0</v>
      </c>
      <c r="CP76" s="63">
        <f>(1+SUMPRODUCT($EG76:$EI76,'Conversion Tables'!$S$8:$U$8))</f>
        <v>1</v>
      </c>
      <c r="CQ76" s="63">
        <f>(1+SUMPRODUCT($EJ76:$EL76,'Conversion Tables'!$V$8:$X$8))</f>
        <v>1</v>
      </c>
      <c r="CR76" s="64">
        <f>CO76*CP76*CQ76*'Weighting Scale'!$D$10</f>
        <v>0</v>
      </c>
      <c r="CS76" s="63">
        <f>IFERROR(VLOOKUP(P76,'Conversion Tables'!$B$8:$E$32,3,FALSE),0)</f>
        <v>0</v>
      </c>
      <c r="CT76" s="63">
        <f>IFERROR(VLOOKUP(Q76,'Conversion Tables'!$B$8:$E$32,3,FALSE),0)</f>
        <v>0</v>
      </c>
      <c r="CU76" s="63">
        <f>(CS76-CT76)/'Conversion Tables'!$D$32*Max_Point</f>
        <v>0</v>
      </c>
      <c r="CV76" s="63">
        <f>(1+SUMPRODUCT($EG76:$EI76,'Conversion Tables'!$S$9:$U$9))</f>
        <v>1</v>
      </c>
      <c r="CW76" s="63">
        <f>(1+SUMPRODUCT($EJ76:$EL76,'Conversion Tables'!$V$9:$X$9))</f>
        <v>1</v>
      </c>
      <c r="CX76" s="64">
        <f>CU76*CV76*CW76*'Weighting Scale'!$D$11</f>
        <v>0</v>
      </c>
      <c r="CY76" s="63">
        <f>IFERROR(VLOOKUP(S76,'Conversion Tables'!$B$8:$E$32,4,FALSE),0)</f>
        <v>0</v>
      </c>
      <c r="CZ76" s="63">
        <f>IFERROR(VLOOKUP(T76,'Conversion Tables'!$B$8:$E$32,4,FALSE),0)</f>
        <v>0</v>
      </c>
      <c r="DA76" s="63">
        <f>(CY76-CZ76)/'Conversion Tables'!$E$32*Max_Point</f>
        <v>0</v>
      </c>
      <c r="DB76" s="63">
        <f>(1+SUMPRODUCT($EG76:$EI76,'Conversion Tables'!$S$10:$U$10))</f>
        <v>1</v>
      </c>
      <c r="DC76" s="63">
        <f>(1+SUMPRODUCT($EJ76:$EL76,'Conversion Tables'!$V$10:$X$10))</f>
        <v>1</v>
      </c>
      <c r="DD76" s="64">
        <f>DA76*DB76*DC76*'Weighting Scale'!$D$12</f>
        <v>0</v>
      </c>
      <c r="DE76" s="63">
        <f>IFERROR(VLOOKUP(V76,'Conversion Tables'!$G$8:$N$12,2, FALSE)/'Conversion Tables'!$H$12*Max_Point,0)</f>
        <v>0</v>
      </c>
      <c r="DF76" s="63">
        <f>(1+SUMPRODUCT($EG76:$EI76,'Conversion Tables'!$S$11:$U$11))</f>
        <v>1</v>
      </c>
      <c r="DG76" s="63">
        <f>(1+SUMPRODUCT($EJ76:$EL76,'Conversion Tables'!$V$11:$X$11))</f>
        <v>1</v>
      </c>
      <c r="DH76" s="64">
        <f>DE76*DF76*DG76*'Weighting Scale'!$D$14</f>
        <v>0</v>
      </c>
      <c r="DI76" s="63">
        <f>IFERROR(VLOOKUP(X76,'Conversion Tables'!$G$8:$N$12,3,FALSE)/'Conversion Tables'!$I$12*Max_Point,0)</f>
        <v>0</v>
      </c>
      <c r="DJ76" s="63">
        <f>(1+SUMPRODUCT($EG76:$EI76,'Conversion Tables'!$S$12:$U$12))</f>
        <v>1</v>
      </c>
      <c r="DK76" s="63">
        <f>(1+SUMPRODUCT($EJ76:$EL76,'Conversion Tables'!$V$12:$X$12))</f>
        <v>1</v>
      </c>
      <c r="DL76" s="64">
        <f>DI76*DJ76*DK76*'Weighting Scale'!$D$15</f>
        <v>0</v>
      </c>
      <c r="DM76" s="63">
        <f>IFERROR(VLOOKUP(Y76,'Conversion Tables'!$G$8:$N$12,4,FALSE)/'Conversion Tables'!$J$12*Max_Point,0)</f>
        <v>0</v>
      </c>
      <c r="DN76" s="63">
        <f>(1+SUMPRODUCT($EG76:$EI76,'Conversion Tables'!$S$13:$U$13))</f>
        <v>1</v>
      </c>
      <c r="DO76" s="63">
        <f>(1+SUMPRODUCT($EJ76:$EL76,'Conversion Tables'!$V$13:$X$13))</f>
        <v>1</v>
      </c>
      <c r="DP76" s="64">
        <f>DM76*DN76*DO76*'Weighting Scale'!$D$13</f>
        <v>0</v>
      </c>
      <c r="DQ76" s="63">
        <f>IFERROR(VLOOKUP(AA76,'Conversion Tables'!$G$8:$N$12,4,FALSE)/'Conversion Tables'!$K$12*Max_Point,0)</f>
        <v>0</v>
      </c>
      <c r="DR76" s="63">
        <f>(1+SUMPRODUCT($EG76:$EI76,'Conversion Tables'!$S$14:$U$14))</f>
        <v>1</v>
      </c>
      <c r="DS76" s="63">
        <f>(1+SUMPRODUCT($EJ76:$EL76,'Conversion Tables'!$V$14:$X$14))</f>
        <v>1</v>
      </c>
      <c r="DT76" s="64">
        <f>DQ76*DR76*DS76*'Weighting Scale'!$D$16</f>
        <v>0</v>
      </c>
      <c r="DU76" s="63">
        <f>IFERROR(VLOOKUP(AB76,'Conversion Tables'!$G$8:$N$12,5,FALSE)/'Conversion Tables'!$L$12*Max_Point,0)</f>
        <v>0</v>
      </c>
      <c r="DV76" s="63">
        <f>(1+SUMPRODUCT($EG76:$EI76,'Conversion Tables'!$S$15:$U$15))</f>
        <v>1</v>
      </c>
      <c r="DW76" s="63">
        <f>(1+SUMPRODUCT($EJ76:$EL76,'Conversion Tables'!$V$15:$X$15))</f>
        <v>1</v>
      </c>
      <c r="DX76" s="64">
        <f>DU76*DV76*DW76*'Weighting Scale'!$D$17</f>
        <v>0</v>
      </c>
      <c r="DY76" s="63">
        <f>IFERROR(VLOOKUP(AC76,'Conversion Tables'!$G$8:$N$12,6,FALSE)/'Conversion Tables'!$M$12*Max_Point,0)</f>
        <v>0</v>
      </c>
      <c r="DZ76" s="63">
        <f>(1+SUMPRODUCT($EG76:$EI76,'Conversion Tables'!$S$16:$U$16))</f>
        <v>1</v>
      </c>
      <c r="EA76" s="63">
        <f>(1+SUMPRODUCT($EJ76:$EL76,'Conversion Tables'!$V$16:$X$16))</f>
        <v>1</v>
      </c>
      <c r="EB76" s="64">
        <f>DY76*DZ76*EA76*'Weighting Scale'!$D$18</f>
        <v>0</v>
      </c>
      <c r="EC76" s="63">
        <f>IFERROR(VLOOKUP(AD76,'Conversion Tables'!$G$8:$N$12,7,FALSE)/'Conversion Tables'!$N$12*Max_Point,0)</f>
        <v>0</v>
      </c>
      <c r="ED76" s="63">
        <f>(1+SUMPRODUCT($EG76:$EI76,'Conversion Tables'!$S$17:$U$17))</f>
        <v>1</v>
      </c>
      <c r="EE76" s="63">
        <f>(1+SUMPRODUCT($EJ76:$EL76,'Conversion Tables'!$V$17:$X$17))</f>
        <v>1</v>
      </c>
      <c r="EF76" s="64">
        <f>EC76*ED76*EE76*'Weighting Scale'!$D$19</f>
        <v>0</v>
      </c>
      <c r="EG76" s="63">
        <f>IFERROR(VLOOKUP(AE76,'Conversion Tables'!$G$16:$M$20,2,FALSE)/'Conversion Tables'!$H$20*'Conversion Tables'!$H$21,0)</f>
        <v>0</v>
      </c>
      <c r="EH76" s="63">
        <f>IFERROR(VLOOKUP(AF76,'Conversion Tables'!$G$16:$M$20,3,FALSE)/'Conversion Tables'!$I$20*'Conversion Tables'!$I$21,0)</f>
        <v>0</v>
      </c>
      <c r="EI76" s="63">
        <f>IFERROR(VLOOKUP(AG76,'Conversion Tables'!$G$16:$M$20,4,FALSE)/'Conversion Tables'!J$20*'Conversion Tables'!$J$21,0)</f>
        <v>0</v>
      </c>
      <c r="EJ76" s="63">
        <f>IFERROR(VLOOKUP(AH76,'Conversion Tables'!$G$16:$M$20,5,FALSE)/'Conversion Tables'!K$20*'Conversion Tables'!$K$21,0)</f>
        <v>0</v>
      </c>
      <c r="EK76" s="63">
        <f>IFERROR(VLOOKUP(AI76,'Conversion Tables'!$G$16:$M$20,6,FALSE)/'Conversion Tables'!L$20*'Conversion Tables'!$L$21,0)</f>
        <v>0</v>
      </c>
      <c r="EL76" s="63">
        <f>IFERROR(VLOOKUP(AJ76,'Conversion Tables'!$G$16:$M$20,7,FALSE)/'Conversion Tables'!M$20*'Conversion Tables'!$M$21,0)</f>
        <v>0</v>
      </c>
      <c r="EM76" s="64">
        <f t="shared" ref="EM76:EM107" si="53">EF76+EB76+DX76+DT76+DP76+DL76+DH76+DD76+CX76+CR76</f>
        <v>0</v>
      </c>
    </row>
    <row r="77" spans="1:143" ht="39" customHeight="1" thickBot="1" x14ac:dyDescent="0.3">
      <c r="A77" s="156">
        <v>66</v>
      </c>
      <c r="B77" s="66"/>
      <c r="C77" s="67"/>
      <c r="D77" s="67"/>
      <c r="E77" s="157"/>
      <c r="F77" s="67"/>
      <c r="G77" s="158"/>
      <c r="H77" s="110"/>
      <c r="I77" s="99"/>
      <c r="J77" s="118"/>
      <c r="K77" s="131" t="str">
        <f t="shared" si="38"/>
        <v/>
      </c>
      <c r="L77" s="119"/>
      <c r="M77" s="97"/>
      <c r="N77" s="97"/>
      <c r="O77" s="119"/>
      <c r="P77" s="97"/>
      <c r="Q77" s="97"/>
      <c r="R77" s="119"/>
      <c r="S77" s="97"/>
      <c r="T77" s="97"/>
      <c r="U77" s="119"/>
      <c r="V77" s="97"/>
      <c r="W77" s="119"/>
      <c r="X77" s="97"/>
      <c r="Y77" s="97"/>
      <c r="Z77" s="201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135">
        <f t="shared" si="39"/>
        <v>0</v>
      </c>
      <c r="AL77" s="135">
        <f t="shared" si="40"/>
        <v>0</v>
      </c>
      <c r="AM77" s="135">
        <f t="shared" si="41"/>
        <v>0</v>
      </c>
      <c r="AN77" s="135">
        <f t="shared" si="42"/>
        <v>0</v>
      </c>
      <c r="AO77" s="135">
        <f t="shared" si="43"/>
        <v>0</v>
      </c>
      <c r="AP77" s="135">
        <f t="shared" si="44"/>
        <v>0</v>
      </c>
      <c r="AQ77" s="135">
        <f t="shared" si="45"/>
        <v>0</v>
      </c>
      <c r="AR77" s="135">
        <f t="shared" si="46"/>
        <v>0</v>
      </c>
      <c r="AS77" s="135">
        <f t="shared" si="47"/>
        <v>0</v>
      </c>
      <c r="AT77" s="135">
        <f t="shared" si="48"/>
        <v>0</v>
      </c>
      <c r="AU77" s="170">
        <f t="shared" si="49"/>
        <v>0</v>
      </c>
      <c r="AV77" s="342" t="str">
        <f t="shared" ref="AV77:AV125" si="54">IFERROR(IF(G77="Project",K77/AU77,IF(G77="Program",K77/AU77,"")),"")</f>
        <v/>
      </c>
      <c r="AW77" s="136" t="str">
        <f t="shared" si="50"/>
        <v/>
      </c>
      <c r="AX77" s="112"/>
      <c r="AY77" s="348" t="str">
        <f t="shared" si="51"/>
        <v/>
      </c>
      <c r="AZ77" s="133"/>
      <c r="BA77" s="149">
        <f t="shared" si="52"/>
        <v>0</v>
      </c>
      <c r="BB77" s="214"/>
      <c r="BC77" s="212"/>
      <c r="BD77" s="212"/>
      <c r="BE77" s="212"/>
      <c r="BF77" s="212"/>
      <c r="BG77" s="213"/>
      <c r="BH77" s="257" t="str">
        <f t="shared" si="21"/>
        <v/>
      </c>
      <c r="BI77" s="115"/>
      <c r="BJ77" s="116"/>
      <c r="BK77" s="116"/>
      <c r="BL77" s="116"/>
      <c r="BM77" s="116"/>
      <c r="BN77" s="116"/>
      <c r="BO77" s="116"/>
      <c r="BP77" s="140" t="str">
        <f>IF(AZ77&lt;=1,"",IF($BJ77="",0,VLOOKUP($BJ77,'Conversion Tables'!$B$37:$C$62,2,FALSE))+IF($BK77="",0,VLOOKUP($BK77,'Conversion Tables'!$B$37:$C$62,2,FALSE))+IF($BL77="",0,VLOOKUP($BL77,'Conversion Tables'!$B$37:$C$62,2,FALSE))+IF($BM77="",0,VLOOKUP($BM77,'Conversion Tables'!$B$37:$C$62,2,FALSE))+IF($BN77="",0,VLOOKUP($BN77,'Conversion Tables'!$B$37:$C$62,2,FALSE))+IF($BO77="",0,VLOOKUP($BO77,'Conversion Tables'!$B$37:$C$62,2,FALSE)))</f>
        <v/>
      </c>
      <c r="BQ77" s="138"/>
      <c r="BR77" s="117"/>
      <c r="CM77" s="63">
        <f>IFERROR(VLOOKUP(M77,'Conversion Tables'!$B$8:$E$32,2,FALSE),0)</f>
        <v>0</v>
      </c>
      <c r="CN77" s="63">
        <f>IFERROR(VLOOKUP(N77,'Conversion Tables'!$B$8:$E$32,2,FALSE),0)</f>
        <v>0</v>
      </c>
      <c r="CO77" s="63">
        <f>(CM77-CN77)/'Conversion Tables'!$C$32*Max_Point</f>
        <v>0</v>
      </c>
      <c r="CP77" s="63">
        <f>(1+SUMPRODUCT($EG77:$EI77,'Conversion Tables'!$S$8:$U$8))</f>
        <v>1</v>
      </c>
      <c r="CQ77" s="63">
        <f>(1+SUMPRODUCT($EJ77:$EL77,'Conversion Tables'!$V$8:$X$8))</f>
        <v>1</v>
      </c>
      <c r="CR77" s="64">
        <f>CO77*CP77*CQ77*'Weighting Scale'!$D$10</f>
        <v>0</v>
      </c>
      <c r="CS77" s="63">
        <f>IFERROR(VLOOKUP(P77,'Conversion Tables'!$B$8:$E$32,3,FALSE),0)</f>
        <v>0</v>
      </c>
      <c r="CT77" s="63">
        <f>IFERROR(VLOOKUP(Q77,'Conversion Tables'!$B$8:$E$32,3,FALSE),0)</f>
        <v>0</v>
      </c>
      <c r="CU77" s="63">
        <f>(CS77-CT77)/'Conversion Tables'!$D$32*Max_Point</f>
        <v>0</v>
      </c>
      <c r="CV77" s="63">
        <f>(1+SUMPRODUCT($EG77:$EI77,'Conversion Tables'!$S$9:$U$9))</f>
        <v>1</v>
      </c>
      <c r="CW77" s="63">
        <f>(1+SUMPRODUCT($EJ77:$EL77,'Conversion Tables'!$V$9:$X$9))</f>
        <v>1</v>
      </c>
      <c r="CX77" s="64">
        <f>CU77*CV77*CW77*'Weighting Scale'!$D$11</f>
        <v>0</v>
      </c>
      <c r="CY77" s="63">
        <f>IFERROR(VLOOKUP(S77,'Conversion Tables'!$B$8:$E$32,4,FALSE),0)</f>
        <v>0</v>
      </c>
      <c r="CZ77" s="63">
        <f>IFERROR(VLOOKUP(T77,'Conversion Tables'!$B$8:$E$32,4,FALSE),0)</f>
        <v>0</v>
      </c>
      <c r="DA77" s="63">
        <f>(CY77-CZ77)/'Conversion Tables'!$E$32*Max_Point</f>
        <v>0</v>
      </c>
      <c r="DB77" s="63">
        <f>(1+SUMPRODUCT($EG77:$EI77,'Conversion Tables'!$S$10:$U$10))</f>
        <v>1</v>
      </c>
      <c r="DC77" s="63">
        <f>(1+SUMPRODUCT($EJ77:$EL77,'Conversion Tables'!$V$10:$X$10))</f>
        <v>1</v>
      </c>
      <c r="DD77" s="64">
        <f>DA77*DB77*DC77*'Weighting Scale'!$D$12</f>
        <v>0</v>
      </c>
      <c r="DE77" s="63">
        <f>IFERROR(VLOOKUP(V77,'Conversion Tables'!$G$8:$N$12,2, FALSE)/'Conversion Tables'!$H$12*Max_Point,0)</f>
        <v>0</v>
      </c>
      <c r="DF77" s="63">
        <f>(1+SUMPRODUCT($EG77:$EI77,'Conversion Tables'!$S$11:$U$11))</f>
        <v>1</v>
      </c>
      <c r="DG77" s="63">
        <f>(1+SUMPRODUCT($EJ77:$EL77,'Conversion Tables'!$V$11:$X$11))</f>
        <v>1</v>
      </c>
      <c r="DH77" s="64">
        <f>DE77*DF77*DG77*'Weighting Scale'!$D$14</f>
        <v>0</v>
      </c>
      <c r="DI77" s="63">
        <f>IFERROR(VLOOKUP(X77,'Conversion Tables'!$G$8:$N$12,3,FALSE)/'Conversion Tables'!$I$12*Max_Point,0)</f>
        <v>0</v>
      </c>
      <c r="DJ77" s="63">
        <f>(1+SUMPRODUCT($EG77:$EI77,'Conversion Tables'!$S$12:$U$12))</f>
        <v>1</v>
      </c>
      <c r="DK77" s="63">
        <f>(1+SUMPRODUCT($EJ77:$EL77,'Conversion Tables'!$V$12:$X$12))</f>
        <v>1</v>
      </c>
      <c r="DL77" s="64">
        <f>DI77*DJ77*DK77*'Weighting Scale'!$D$15</f>
        <v>0</v>
      </c>
      <c r="DM77" s="63">
        <f>IFERROR(VLOOKUP(Y77,'Conversion Tables'!$G$8:$N$12,4,FALSE)/'Conversion Tables'!$J$12*Max_Point,0)</f>
        <v>0</v>
      </c>
      <c r="DN77" s="63">
        <f>(1+SUMPRODUCT($EG77:$EI77,'Conversion Tables'!$S$13:$U$13))</f>
        <v>1</v>
      </c>
      <c r="DO77" s="63">
        <f>(1+SUMPRODUCT($EJ77:$EL77,'Conversion Tables'!$V$13:$X$13))</f>
        <v>1</v>
      </c>
      <c r="DP77" s="64">
        <f>DM77*DN77*DO77*'Weighting Scale'!$D$13</f>
        <v>0</v>
      </c>
      <c r="DQ77" s="63">
        <f>IFERROR(VLOOKUP(AA77,'Conversion Tables'!$G$8:$N$12,4,FALSE)/'Conversion Tables'!$K$12*Max_Point,0)</f>
        <v>0</v>
      </c>
      <c r="DR77" s="63">
        <f>(1+SUMPRODUCT($EG77:$EI77,'Conversion Tables'!$S$14:$U$14))</f>
        <v>1</v>
      </c>
      <c r="DS77" s="63">
        <f>(1+SUMPRODUCT($EJ77:$EL77,'Conversion Tables'!$V$14:$X$14))</f>
        <v>1</v>
      </c>
      <c r="DT77" s="64">
        <f>DQ77*DR77*DS77*'Weighting Scale'!$D$16</f>
        <v>0</v>
      </c>
      <c r="DU77" s="63">
        <f>IFERROR(VLOOKUP(AB77,'Conversion Tables'!$G$8:$N$12,5,FALSE)/'Conversion Tables'!$L$12*Max_Point,0)</f>
        <v>0</v>
      </c>
      <c r="DV77" s="63">
        <f>(1+SUMPRODUCT($EG77:$EI77,'Conversion Tables'!$S$15:$U$15))</f>
        <v>1</v>
      </c>
      <c r="DW77" s="63">
        <f>(1+SUMPRODUCT($EJ77:$EL77,'Conversion Tables'!$V$15:$X$15))</f>
        <v>1</v>
      </c>
      <c r="DX77" s="64">
        <f>DU77*DV77*DW77*'Weighting Scale'!$D$17</f>
        <v>0</v>
      </c>
      <c r="DY77" s="63">
        <f>IFERROR(VLOOKUP(AC77,'Conversion Tables'!$G$8:$N$12,6,FALSE)/'Conversion Tables'!$M$12*Max_Point,0)</f>
        <v>0</v>
      </c>
      <c r="DZ77" s="63">
        <f>(1+SUMPRODUCT($EG77:$EI77,'Conversion Tables'!$S$16:$U$16))</f>
        <v>1</v>
      </c>
      <c r="EA77" s="63">
        <f>(1+SUMPRODUCT($EJ77:$EL77,'Conversion Tables'!$V$16:$X$16))</f>
        <v>1</v>
      </c>
      <c r="EB77" s="64">
        <f>DY77*DZ77*EA77*'Weighting Scale'!$D$18</f>
        <v>0</v>
      </c>
      <c r="EC77" s="63">
        <f>IFERROR(VLOOKUP(AD77,'Conversion Tables'!$G$8:$N$12,7,FALSE)/'Conversion Tables'!$N$12*Max_Point,0)</f>
        <v>0</v>
      </c>
      <c r="ED77" s="63">
        <f>(1+SUMPRODUCT($EG77:$EI77,'Conversion Tables'!$S$17:$U$17))</f>
        <v>1</v>
      </c>
      <c r="EE77" s="63">
        <f>(1+SUMPRODUCT($EJ77:$EL77,'Conversion Tables'!$V$17:$X$17))</f>
        <v>1</v>
      </c>
      <c r="EF77" s="64">
        <f>EC77*ED77*EE77*'Weighting Scale'!$D$19</f>
        <v>0</v>
      </c>
      <c r="EG77" s="63">
        <f>IFERROR(VLOOKUP(AE77,'Conversion Tables'!$G$16:$M$20,2,FALSE)/'Conversion Tables'!$H$20*'Conversion Tables'!$H$21,0)</f>
        <v>0</v>
      </c>
      <c r="EH77" s="63">
        <f>IFERROR(VLOOKUP(AF77,'Conversion Tables'!$G$16:$M$20,3,FALSE)/'Conversion Tables'!$I$20*'Conversion Tables'!$I$21,0)</f>
        <v>0</v>
      </c>
      <c r="EI77" s="63">
        <f>IFERROR(VLOOKUP(AG77,'Conversion Tables'!$G$16:$M$20,4,FALSE)/'Conversion Tables'!J$20*'Conversion Tables'!$J$21,0)</f>
        <v>0</v>
      </c>
      <c r="EJ77" s="63">
        <f>IFERROR(VLOOKUP(AH77,'Conversion Tables'!$G$16:$M$20,5,FALSE)/'Conversion Tables'!K$20*'Conversion Tables'!$K$21,0)</f>
        <v>0</v>
      </c>
      <c r="EK77" s="63">
        <f>IFERROR(VLOOKUP(AI77,'Conversion Tables'!$G$16:$M$20,6,FALSE)/'Conversion Tables'!L$20*'Conversion Tables'!$L$21,0)</f>
        <v>0</v>
      </c>
      <c r="EL77" s="63">
        <f>IFERROR(VLOOKUP(AJ77,'Conversion Tables'!$G$16:$M$20,7,FALSE)/'Conversion Tables'!M$20*'Conversion Tables'!$M$21,0)</f>
        <v>0</v>
      </c>
      <c r="EM77" s="64">
        <f t="shared" si="53"/>
        <v>0</v>
      </c>
    </row>
    <row r="78" spans="1:143" ht="39" customHeight="1" thickBot="1" x14ac:dyDescent="0.3">
      <c r="A78" s="156">
        <v>67</v>
      </c>
      <c r="B78" s="66"/>
      <c r="C78" s="67"/>
      <c r="D78" s="67"/>
      <c r="E78" s="157"/>
      <c r="F78" s="67"/>
      <c r="G78" s="158"/>
      <c r="H78" s="110"/>
      <c r="I78" s="99"/>
      <c r="J78" s="118"/>
      <c r="K78" s="131" t="str">
        <f t="shared" si="38"/>
        <v/>
      </c>
      <c r="L78" s="119"/>
      <c r="M78" s="97"/>
      <c r="N78" s="97"/>
      <c r="O78" s="119"/>
      <c r="P78" s="97"/>
      <c r="Q78" s="97"/>
      <c r="R78" s="119"/>
      <c r="S78" s="97"/>
      <c r="T78" s="97"/>
      <c r="U78" s="119"/>
      <c r="V78" s="97"/>
      <c r="W78" s="119"/>
      <c r="X78" s="97"/>
      <c r="Y78" s="97"/>
      <c r="Z78" s="201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135">
        <f t="shared" si="39"/>
        <v>0</v>
      </c>
      <c r="AL78" s="135">
        <f t="shared" si="40"/>
        <v>0</v>
      </c>
      <c r="AM78" s="135">
        <f t="shared" si="41"/>
        <v>0</v>
      </c>
      <c r="AN78" s="135">
        <f t="shared" si="42"/>
        <v>0</v>
      </c>
      <c r="AO78" s="135">
        <f t="shared" si="43"/>
        <v>0</v>
      </c>
      <c r="AP78" s="135">
        <f t="shared" si="44"/>
        <v>0</v>
      </c>
      <c r="AQ78" s="135">
        <f t="shared" si="45"/>
        <v>0</v>
      </c>
      <c r="AR78" s="135">
        <f t="shared" si="46"/>
        <v>0</v>
      </c>
      <c r="AS78" s="135">
        <f t="shared" si="47"/>
        <v>0</v>
      </c>
      <c r="AT78" s="135">
        <f t="shared" si="48"/>
        <v>0</v>
      </c>
      <c r="AU78" s="170">
        <f t="shared" si="49"/>
        <v>0</v>
      </c>
      <c r="AV78" s="342" t="str">
        <f t="shared" si="54"/>
        <v/>
      </c>
      <c r="AW78" s="136" t="str">
        <f t="shared" si="50"/>
        <v/>
      </c>
      <c r="AX78" s="112"/>
      <c r="AY78" s="348" t="str">
        <f t="shared" si="51"/>
        <v/>
      </c>
      <c r="AZ78" s="133"/>
      <c r="BA78" s="149">
        <f t="shared" si="52"/>
        <v>0</v>
      </c>
      <c r="BB78" s="214"/>
      <c r="BC78" s="212"/>
      <c r="BD78" s="212"/>
      <c r="BE78" s="212"/>
      <c r="BF78" s="212"/>
      <c r="BG78" s="213"/>
      <c r="BH78" s="257" t="str">
        <f t="shared" ref="BH78:BH125" si="55">IF(SUM(BB78:BG78)=I78-J78,"","error")</f>
        <v/>
      </c>
      <c r="BI78" s="115"/>
      <c r="BJ78" s="116"/>
      <c r="BK78" s="116"/>
      <c r="BL78" s="116"/>
      <c r="BM78" s="116"/>
      <c r="BN78" s="116"/>
      <c r="BO78" s="116"/>
      <c r="BP78" s="140" t="str">
        <f>IF(AZ78&lt;=1,"",IF($BJ78="",0,VLOOKUP($BJ78,'Conversion Tables'!$B$37:$C$62,2,FALSE))+IF($BK78="",0,VLOOKUP($BK78,'Conversion Tables'!$B$37:$C$62,2,FALSE))+IF($BL78="",0,VLOOKUP($BL78,'Conversion Tables'!$B$37:$C$62,2,FALSE))+IF($BM78="",0,VLOOKUP($BM78,'Conversion Tables'!$B$37:$C$62,2,FALSE))+IF($BN78="",0,VLOOKUP($BN78,'Conversion Tables'!$B$37:$C$62,2,FALSE))+IF($BO78="",0,VLOOKUP($BO78,'Conversion Tables'!$B$37:$C$62,2,FALSE)))</f>
        <v/>
      </c>
      <c r="BQ78" s="138"/>
      <c r="BR78" s="117"/>
      <c r="CM78" s="63">
        <f>IFERROR(VLOOKUP(M78,'Conversion Tables'!$B$8:$E$32,2,FALSE),0)</f>
        <v>0</v>
      </c>
      <c r="CN78" s="63">
        <f>IFERROR(VLOOKUP(N78,'Conversion Tables'!$B$8:$E$32,2,FALSE),0)</f>
        <v>0</v>
      </c>
      <c r="CO78" s="63">
        <f>(CM78-CN78)/'Conversion Tables'!$C$32*Max_Point</f>
        <v>0</v>
      </c>
      <c r="CP78" s="63">
        <f>(1+SUMPRODUCT($EG78:$EI78,'Conversion Tables'!$S$8:$U$8))</f>
        <v>1</v>
      </c>
      <c r="CQ78" s="63">
        <f>(1+SUMPRODUCT($EJ78:$EL78,'Conversion Tables'!$V$8:$X$8))</f>
        <v>1</v>
      </c>
      <c r="CR78" s="64">
        <f>CO78*CP78*CQ78*'Weighting Scale'!$D$10</f>
        <v>0</v>
      </c>
      <c r="CS78" s="63">
        <f>IFERROR(VLOOKUP(P78,'Conversion Tables'!$B$8:$E$32,3,FALSE),0)</f>
        <v>0</v>
      </c>
      <c r="CT78" s="63">
        <f>IFERROR(VLOOKUP(Q78,'Conversion Tables'!$B$8:$E$32,3,FALSE),0)</f>
        <v>0</v>
      </c>
      <c r="CU78" s="63">
        <f>(CS78-CT78)/'Conversion Tables'!$D$32*Max_Point</f>
        <v>0</v>
      </c>
      <c r="CV78" s="63">
        <f>(1+SUMPRODUCT($EG78:$EI78,'Conversion Tables'!$S$9:$U$9))</f>
        <v>1</v>
      </c>
      <c r="CW78" s="63">
        <f>(1+SUMPRODUCT($EJ78:$EL78,'Conversion Tables'!$V$9:$X$9))</f>
        <v>1</v>
      </c>
      <c r="CX78" s="64">
        <f>CU78*CV78*CW78*'Weighting Scale'!$D$11</f>
        <v>0</v>
      </c>
      <c r="CY78" s="63">
        <f>IFERROR(VLOOKUP(S78,'Conversion Tables'!$B$8:$E$32,4,FALSE),0)</f>
        <v>0</v>
      </c>
      <c r="CZ78" s="63">
        <f>IFERROR(VLOOKUP(T78,'Conversion Tables'!$B$8:$E$32,4,FALSE),0)</f>
        <v>0</v>
      </c>
      <c r="DA78" s="63">
        <f>(CY78-CZ78)/'Conversion Tables'!$E$32*Max_Point</f>
        <v>0</v>
      </c>
      <c r="DB78" s="63">
        <f>(1+SUMPRODUCT($EG78:$EI78,'Conversion Tables'!$S$10:$U$10))</f>
        <v>1</v>
      </c>
      <c r="DC78" s="63">
        <f>(1+SUMPRODUCT($EJ78:$EL78,'Conversion Tables'!$V$10:$X$10))</f>
        <v>1</v>
      </c>
      <c r="DD78" s="64">
        <f>DA78*DB78*DC78*'Weighting Scale'!$D$12</f>
        <v>0</v>
      </c>
      <c r="DE78" s="63">
        <f>IFERROR(VLOOKUP(V78,'Conversion Tables'!$G$8:$N$12,2, FALSE)/'Conversion Tables'!$H$12*Max_Point,0)</f>
        <v>0</v>
      </c>
      <c r="DF78" s="63">
        <f>(1+SUMPRODUCT($EG78:$EI78,'Conversion Tables'!$S$11:$U$11))</f>
        <v>1</v>
      </c>
      <c r="DG78" s="63">
        <f>(1+SUMPRODUCT($EJ78:$EL78,'Conversion Tables'!$V$11:$X$11))</f>
        <v>1</v>
      </c>
      <c r="DH78" s="64">
        <f>DE78*DF78*DG78*'Weighting Scale'!$D$14</f>
        <v>0</v>
      </c>
      <c r="DI78" s="63">
        <f>IFERROR(VLOOKUP(X78,'Conversion Tables'!$G$8:$N$12,3,FALSE)/'Conversion Tables'!$I$12*Max_Point,0)</f>
        <v>0</v>
      </c>
      <c r="DJ78" s="63">
        <f>(1+SUMPRODUCT($EG78:$EI78,'Conversion Tables'!$S$12:$U$12))</f>
        <v>1</v>
      </c>
      <c r="DK78" s="63">
        <f>(1+SUMPRODUCT($EJ78:$EL78,'Conversion Tables'!$V$12:$X$12))</f>
        <v>1</v>
      </c>
      <c r="DL78" s="64">
        <f>DI78*DJ78*DK78*'Weighting Scale'!$D$15</f>
        <v>0</v>
      </c>
      <c r="DM78" s="63">
        <f>IFERROR(VLOOKUP(Y78,'Conversion Tables'!$G$8:$N$12,4,FALSE)/'Conversion Tables'!$J$12*Max_Point,0)</f>
        <v>0</v>
      </c>
      <c r="DN78" s="63">
        <f>(1+SUMPRODUCT($EG78:$EI78,'Conversion Tables'!$S$13:$U$13))</f>
        <v>1</v>
      </c>
      <c r="DO78" s="63">
        <f>(1+SUMPRODUCT($EJ78:$EL78,'Conversion Tables'!$V$13:$X$13))</f>
        <v>1</v>
      </c>
      <c r="DP78" s="64">
        <f>DM78*DN78*DO78*'Weighting Scale'!$D$13</f>
        <v>0</v>
      </c>
      <c r="DQ78" s="63">
        <f>IFERROR(VLOOKUP(AA78,'Conversion Tables'!$G$8:$N$12,4,FALSE)/'Conversion Tables'!$K$12*Max_Point,0)</f>
        <v>0</v>
      </c>
      <c r="DR78" s="63">
        <f>(1+SUMPRODUCT($EG78:$EI78,'Conversion Tables'!$S$14:$U$14))</f>
        <v>1</v>
      </c>
      <c r="DS78" s="63">
        <f>(1+SUMPRODUCT($EJ78:$EL78,'Conversion Tables'!$V$14:$X$14))</f>
        <v>1</v>
      </c>
      <c r="DT78" s="64">
        <f>DQ78*DR78*DS78*'Weighting Scale'!$D$16</f>
        <v>0</v>
      </c>
      <c r="DU78" s="63">
        <f>IFERROR(VLOOKUP(AB78,'Conversion Tables'!$G$8:$N$12,5,FALSE)/'Conversion Tables'!$L$12*Max_Point,0)</f>
        <v>0</v>
      </c>
      <c r="DV78" s="63">
        <f>(1+SUMPRODUCT($EG78:$EI78,'Conversion Tables'!$S$15:$U$15))</f>
        <v>1</v>
      </c>
      <c r="DW78" s="63">
        <f>(1+SUMPRODUCT($EJ78:$EL78,'Conversion Tables'!$V$15:$X$15))</f>
        <v>1</v>
      </c>
      <c r="DX78" s="64">
        <f>DU78*DV78*DW78*'Weighting Scale'!$D$17</f>
        <v>0</v>
      </c>
      <c r="DY78" s="63">
        <f>IFERROR(VLOOKUP(AC78,'Conversion Tables'!$G$8:$N$12,6,FALSE)/'Conversion Tables'!$M$12*Max_Point,0)</f>
        <v>0</v>
      </c>
      <c r="DZ78" s="63">
        <f>(1+SUMPRODUCT($EG78:$EI78,'Conversion Tables'!$S$16:$U$16))</f>
        <v>1</v>
      </c>
      <c r="EA78" s="63">
        <f>(1+SUMPRODUCT($EJ78:$EL78,'Conversion Tables'!$V$16:$X$16))</f>
        <v>1</v>
      </c>
      <c r="EB78" s="64">
        <f>DY78*DZ78*EA78*'Weighting Scale'!$D$18</f>
        <v>0</v>
      </c>
      <c r="EC78" s="63">
        <f>IFERROR(VLOOKUP(AD78,'Conversion Tables'!$G$8:$N$12,7,FALSE)/'Conversion Tables'!$N$12*Max_Point,0)</f>
        <v>0</v>
      </c>
      <c r="ED78" s="63">
        <f>(1+SUMPRODUCT($EG78:$EI78,'Conversion Tables'!$S$17:$U$17))</f>
        <v>1</v>
      </c>
      <c r="EE78" s="63">
        <f>(1+SUMPRODUCT($EJ78:$EL78,'Conversion Tables'!$V$17:$X$17))</f>
        <v>1</v>
      </c>
      <c r="EF78" s="64">
        <f>EC78*ED78*EE78*'Weighting Scale'!$D$19</f>
        <v>0</v>
      </c>
      <c r="EG78" s="63">
        <f>IFERROR(VLOOKUP(AE78,'Conversion Tables'!$G$16:$M$20,2,FALSE)/'Conversion Tables'!$H$20*'Conversion Tables'!$H$21,0)</f>
        <v>0</v>
      </c>
      <c r="EH78" s="63">
        <f>IFERROR(VLOOKUP(AF78,'Conversion Tables'!$G$16:$M$20,3,FALSE)/'Conversion Tables'!$I$20*'Conversion Tables'!$I$21,0)</f>
        <v>0</v>
      </c>
      <c r="EI78" s="63">
        <f>IFERROR(VLOOKUP(AG78,'Conversion Tables'!$G$16:$M$20,4,FALSE)/'Conversion Tables'!J$20*'Conversion Tables'!$J$21,0)</f>
        <v>0</v>
      </c>
      <c r="EJ78" s="63">
        <f>IFERROR(VLOOKUP(AH78,'Conversion Tables'!$G$16:$M$20,5,FALSE)/'Conversion Tables'!K$20*'Conversion Tables'!$K$21,0)</f>
        <v>0</v>
      </c>
      <c r="EK78" s="63">
        <f>IFERROR(VLOOKUP(AI78,'Conversion Tables'!$G$16:$M$20,6,FALSE)/'Conversion Tables'!L$20*'Conversion Tables'!$L$21,0)</f>
        <v>0</v>
      </c>
      <c r="EL78" s="63">
        <f>IFERROR(VLOOKUP(AJ78,'Conversion Tables'!$G$16:$M$20,7,FALSE)/'Conversion Tables'!M$20*'Conversion Tables'!$M$21,0)</f>
        <v>0</v>
      </c>
      <c r="EM78" s="64">
        <f t="shared" si="53"/>
        <v>0</v>
      </c>
    </row>
    <row r="79" spans="1:143" ht="39" customHeight="1" thickBot="1" x14ac:dyDescent="0.3">
      <c r="A79" s="156">
        <v>68</v>
      </c>
      <c r="B79" s="66"/>
      <c r="C79" s="67"/>
      <c r="D79" s="67"/>
      <c r="E79" s="157"/>
      <c r="F79" s="67"/>
      <c r="G79" s="158"/>
      <c r="H79" s="110"/>
      <c r="I79" s="99"/>
      <c r="J79" s="118"/>
      <c r="K79" s="131" t="str">
        <f t="shared" si="38"/>
        <v/>
      </c>
      <c r="L79" s="119"/>
      <c r="M79" s="97"/>
      <c r="N79" s="97"/>
      <c r="O79" s="119"/>
      <c r="P79" s="97"/>
      <c r="Q79" s="97"/>
      <c r="R79" s="119"/>
      <c r="S79" s="97"/>
      <c r="T79" s="97"/>
      <c r="U79" s="119"/>
      <c r="V79" s="97"/>
      <c r="W79" s="119"/>
      <c r="X79" s="97"/>
      <c r="Y79" s="97"/>
      <c r="Z79" s="201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135">
        <f t="shared" si="39"/>
        <v>0</v>
      </c>
      <c r="AL79" s="135">
        <f t="shared" si="40"/>
        <v>0</v>
      </c>
      <c r="AM79" s="135">
        <f t="shared" si="41"/>
        <v>0</v>
      </c>
      <c r="AN79" s="135">
        <f t="shared" si="42"/>
        <v>0</v>
      </c>
      <c r="AO79" s="135">
        <f t="shared" si="43"/>
        <v>0</v>
      </c>
      <c r="AP79" s="135">
        <f t="shared" si="44"/>
        <v>0</v>
      </c>
      <c r="AQ79" s="135">
        <f t="shared" si="45"/>
        <v>0</v>
      </c>
      <c r="AR79" s="135">
        <f t="shared" si="46"/>
        <v>0</v>
      </c>
      <c r="AS79" s="135">
        <f t="shared" si="47"/>
        <v>0</v>
      </c>
      <c r="AT79" s="135">
        <f t="shared" si="48"/>
        <v>0</v>
      </c>
      <c r="AU79" s="170">
        <f t="shared" si="49"/>
        <v>0</v>
      </c>
      <c r="AV79" s="342" t="str">
        <f t="shared" si="54"/>
        <v/>
      </c>
      <c r="AW79" s="136" t="str">
        <f t="shared" si="50"/>
        <v/>
      </c>
      <c r="AX79" s="112"/>
      <c r="AY79" s="348" t="str">
        <f t="shared" si="51"/>
        <v/>
      </c>
      <c r="AZ79" s="133"/>
      <c r="BA79" s="149">
        <f t="shared" si="52"/>
        <v>0</v>
      </c>
      <c r="BB79" s="214"/>
      <c r="BC79" s="212"/>
      <c r="BD79" s="212"/>
      <c r="BE79" s="212"/>
      <c r="BF79" s="212"/>
      <c r="BG79" s="213"/>
      <c r="BH79" s="257" t="str">
        <f t="shared" si="55"/>
        <v/>
      </c>
      <c r="BI79" s="115"/>
      <c r="BJ79" s="116"/>
      <c r="BK79" s="116"/>
      <c r="BL79" s="116"/>
      <c r="BM79" s="116"/>
      <c r="BN79" s="116"/>
      <c r="BO79" s="116"/>
      <c r="BP79" s="140" t="str">
        <f>IF(AZ79&lt;=1,"",IF($BJ79="",0,VLOOKUP($BJ79,'Conversion Tables'!$B$37:$C$62,2,FALSE))+IF($BK79="",0,VLOOKUP($BK79,'Conversion Tables'!$B$37:$C$62,2,FALSE))+IF($BL79="",0,VLOOKUP($BL79,'Conversion Tables'!$B$37:$C$62,2,FALSE))+IF($BM79="",0,VLOOKUP($BM79,'Conversion Tables'!$B$37:$C$62,2,FALSE))+IF($BN79="",0,VLOOKUP($BN79,'Conversion Tables'!$B$37:$C$62,2,FALSE))+IF($BO79="",0,VLOOKUP($BO79,'Conversion Tables'!$B$37:$C$62,2,FALSE)))</f>
        <v/>
      </c>
      <c r="BQ79" s="138"/>
      <c r="BR79" s="117"/>
      <c r="CM79" s="63">
        <f>IFERROR(VLOOKUP(M79,'Conversion Tables'!$B$8:$E$32,2,FALSE),0)</f>
        <v>0</v>
      </c>
      <c r="CN79" s="63">
        <f>IFERROR(VLOOKUP(N79,'Conversion Tables'!$B$8:$E$32,2,FALSE),0)</f>
        <v>0</v>
      </c>
      <c r="CO79" s="63">
        <f>(CM79-CN79)/'Conversion Tables'!$C$32*Max_Point</f>
        <v>0</v>
      </c>
      <c r="CP79" s="63">
        <f>(1+SUMPRODUCT($EG79:$EI79,'Conversion Tables'!$S$8:$U$8))</f>
        <v>1</v>
      </c>
      <c r="CQ79" s="63">
        <f>(1+SUMPRODUCT($EJ79:$EL79,'Conversion Tables'!$V$8:$X$8))</f>
        <v>1</v>
      </c>
      <c r="CR79" s="64">
        <f>CO79*CP79*CQ79*'Weighting Scale'!$D$10</f>
        <v>0</v>
      </c>
      <c r="CS79" s="63">
        <f>IFERROR(VLOOKUP(P79,'Conversion Tables'!$B$8:$E$32,3,FALSE),0)</f>
        <v>0</v>
      </c>
      <c r="CT79" s="63">
        <f>IFERROR(VLOOKUP(Q79,'Conversion Tables'!$B$8:$E$32,3,FALSE),0)</f>
        <v>0</v>
      </c>
      <c r="CU79" s="63">
        <f>(CS79-CT79)/'Conversion Tables'!$D$32*Max_Point</f>
        <v>0</v>
      </c>
      <c r="CV79" s="63">
        <f>(1+SUMPRODUCT($EG79:$EI79,'Conversion Tables'!$S$9:$U$9))</f>
        <v>1</v>
      </c>
      <c r="CW79" s="63">
        <f>(1+SUMPRODUCT($EJ79:$EL79,'Conversion Tables'!$V$9:$X$9))</f>
        <v>1</v>
      </c>
      <c r="CX79" s="64">
        <f>CU79*CV79*CW79*'Weighting Scale'!$D$11</f>
        <v>0</v>
      </c>
      <c r="CY79" s="63">
        <f>IFERROR(VLOOKUP(S79,'Conversion Tables'!$B$8:$E$32,4,FALSE),0)</f>
        <v>0</v>
      </c>
      <c r="CZ79" s="63">
        <f>IFERROR(VLOOKUP(T79,'Conversion Tables'!$B$8:$E$32,4,FALSE),0)</f>
        <v>0</v>
      </c>
      <c r="DA79" s="63">
        <f>(CY79-CZ79)/'Conversion Tables'!$E$32*Max_Point</f>
        <v>0</v>
      </c>
      <c r="DB79" s="63">
        <f>(1+SUMPRODUCT($EG79:$EI79,'Conversion Tables'!$S$10:$U$10))</f>
        <v>1</v>
      </c>
      <c r="DC79" s="63">
        <f>(1+SUMPRODUCT($EJ79:$EL79,'Conversion Tables'!$V$10:$X$10))</f>
        <v>1</v>
      </c>
      <c r="DD79" s="64">
        <f>DA79*DB79*DC79*'Weighting Scale'!$D$12</f>
        <v>0</v>
      </c>
      <c r="DE79" s="63">
        <f>IFERROR(VLOOKUP(V79,'Conversion Tables'!$G$8:$N$12,2, FALSE)/'Conversion Tables'!$H$12*Max_Point,0)</f>
        <v>0</v>
      </c>
      <c r="DF79" s="63">
        <f>(1+SUMPRODUCT($EG79:$EI79,'Conversion Tables'!$S$11:$U$11))</f>
        <v>1</v>
      </c>
      <c r="DG79" s="63">
        <f>(1+SUMPRODUCT($EJ79:$EL79,'Conversion Tables'!$V$11:$X$11))</f>
        <v>1</v>
      </c>
      <c r="DH79" s="64">
        <f>DE79*DF79*DG79*'Weighting Scale'!$D$14</f>
        <v>0</v>
      </c>
      <c r="DI79" s="63">
        <f>IFERROR(VLOOKUP(X79,'Conversion Tables'!$G$8:$N$12,3,FALSE)/'Conversion Tables'!$I$12*Max_Point,0)</f>
        <v>0</v>
      </c>
      <c r="DJ79" s="63">
        <f>(1+SUMPRODUCT($EG79:$EI79,'Conversion Tables'!$S$12:$U$12))</f>
        <v>1</v>
      </c>
      <c r="DK79" s="63">
        <f>(1+SUMPRODUCT($EJ79:$EL79,'Conversion Tables'!$V$12:$X$12))</f>
        <v>1</v>
      </c>
      <c r="DL79" s="64">
        <f>DI79*DJ79*DK79*'Weighting Scale'!$D$15</f>
        <v>0</v>
      </c>
      <c r="DM79" s="63">
        <f>IFERROR(VLOOKUP(Y79,'Conversion Tables'!$G$8:$N$12,4,FALSE)/'Conversion Tables'!$J$12*Max_Point,0)</f>
        <v>0</v>
      </c>
      <c r="DN79" s="63">
        <f>(1+SUMPRODUCT($EG79:$EI79,'Conversion Tables'!$S$13:$U$13))</f>
        <v>1</v>
      </c>
      <c r="DO79" s="63">
        <f>(1+SUMPRODUCT($EJ79:$EL79,'Conversion Tables'!$V$13:$X$13))</f>
        <v>1</v>
      </c>
      <c r="DP79" s="64">
        <f>DM79*DN79*DO79*'Weighting Scale'!$D$13</f>
        <v>0</v>
      </c>
      <c r="DQ79" s="63">
        <f>IFERROR(VLOOKUP(AA79,'Conversion Tables'!$G$8:$N$12,4,FALSE)/'Conversion Tables'!$K$12*Max_Point,0)</f>
        <v>0</v>
      </c>
      <c r="DR79" s="63">
        <f>(1+SUMPRODUCT($EG79:$EI79,'Conversion Tables'!$S$14:$U$14))</f>
        <v>1</v>
      </c>
      <c r="DS79" s="63">
        <f>(1+SUMPRODUCT($EJ79:$EL79,'Conversion Tables'!$V$14:$X$14))</f>
        <v>1</v>
      </c>
      <c r="DT79" s="64">
        <f>DQ79*DR79*DS79*'Weighting Scale'!$D$16</f>
        <v>0</v>
      </c>
      <c r="DU79" s="63">
        <f>IFERROR(VLOOKUP(AB79,'Conversion Tables'!$G$8:$N$12,5,FALSE)/'Conversion Tables'!$L$12*Max_Point,0)</f>
        <v>0</v>
      </c>
      <c r="DV79" s="63">
        <f>(1+SUMPRODUCT($EG79:$EI79,'Conversion Tables'!$S$15:$U$15))</f>
        <v>1</v>
      </c>
      <c r="DW79" s="63">
        <f>(1+SUMPRODUCT($EJ79:$EL79,'Conversion Tables'!$V$15:$X$15))</f>
        <v>1</v>
      </c>
      <c r="DX79" s="64">
        <f>DU79*DV79*DW79*'Weighting Scale'!$D$17</f>
        <v>0</v>
      </c>
      <c r="DY79" s="63">
        <f>IFERROR(VLOOKUP(AC79,'Conversion Tables'!$G$8:$N$12,6,FALSE)/'Conversion Tables'!$M$12*Max_Point,0)</f>
        <v>0</v>
      </c>
      <c r="DZ79" s="63">
        <f>(1+SUMPRODUCT($EG79:$EI79,'Conversion Tables'!$S$16:$U$16))</f>
        <v>1</v>
      </c>
      <c r="EA79" s="63">
        <f>(1+SUMPRODUCT($EJ79:$EL79,'Conversion Tables'!$V$16:$X$16))</f>
        <v>1</v>
      </c>
      <c r="EB79" s="64">
        <f>DY79*DZ79*EA79*'Weighting Scale'!$D$18</f>
        <v>0</v>
      </c>
      <c r="EC79" s="63">
        <f>IFERROR(VLOOKUP(AD79,'Conversion Tables'!$G$8:$N$12,7,FALSE)/'Conversion Tables'!$N$12*Max_Point,0)</f>
        <v>0</v>
      </c>
      <c r="ED79" s="63">
        <f>(1+SUMPRODUCT($EG79:$EI79,'Conversion Tables'!$S$17:$U$17))</f>
        <v>1</v>
      </c>
      <c r="EE79" s="63">
        <f>(1+SUMPRODUCT($EJ79:$EL79,'Conversion Tables'!$V$17:$X$17))</f>
        <v>1</v>
      </c>
      <c r="EF79" s="64">
        <f>EC79*ED79*EE79*'Weighting Scale'!$D$19</f>
        <v>0</v>
      </c>
      <c r="EG79" s="63">
        <f>IFERROR(VLOOKUP(AE79,'Conversion Tables'!$G$16:$M$20,2,FALSE)/'Conversion Tables'!$H$20*'Conversion Tables'!$H$21,0)</f>
        <v>0</v>
      </c>
      <c r="EH79" s="63">
        <f>IFERROR(VLOOKUP(AF79,'Conversion Tables'!$G$16:$M$20,3,FALSE)/'Conversion Tables'!$I$20*'Conversion Tables'!$I$21,0)</f>
        <v>0</v>
      </c>
      <c r="EI79" s="63">
        <f>IFERROR(VLOOKUP(AG79,'Conversion Tables'!$G$16:$M$20,4,FALSE)/'Conversion Tables'!J$20*'Conversion Tables'!$J$21,0)</f>
        <v>0</v>
      </c>
      <c r="EJ79" s="63">
        <f>IFERROR(VLOOKUP(AH79,'Conversion Tables'!$G$16:$M$20,5,FALSE)/'Conversion Tables'!K$20*'Conversion Tables'!$K$21,0)</f>
        <v>0</v>
      </c>
      <c r="EK79" s="63">
        <f>IFERROR(VLOOKUP(AI79,'Conversion Tables'!$G$16:$M$20,6,FALSE)/'Conversion Tables'!L$20*'Conversion Tables'!$L$21,0)</f>
        <v>0</v>
      </c>
      <c r="EL79" s="63">
        <f>IFERROR(VLOOKUP(AJ79,'Conversion Tables'!$G$16:$M$20,7,FALSE)/'Conversion Tables'!M$20*'Conversion Tables'!$M$21,0)</f>
        <v>0</v>
      </c>
      <c r="EM79" s="64">
        <f t="shared" si="53"/>
        <v>0</v>
      </c>
    </row>
    <row r="80" spans="1:143" ht="39" customHeight="1" thickBot="1" x14ac:dyDescent="0.3">
      <c r="A80" s="156">
        <v>69</v>
      </c>
      <c r="B80" s="66"/>
      <c r="C80" s="67"/>
      <c r="D80" s="67"/>
      <c r="E80" s="157"/>
      <c r="F80" s="67"/>
      <c r="G80" s="158"/>
      <c r="H80" s="110"/>
      <c r="I80" s="99"/>
      <c r="J80" s="118"/>
      <c r="K80" s="131" t="str">
        <f t="shared" si="38"/>
        <v/>
      </c>
      <c r="L80" s="119"/>
      <c r="M80" s="97"/>
      <c r="N80" s="97"/>
      <c r="O80" s="119"/>
      <c r="P80" s="97"/>
      <c r="Q80" s="97"/>
      <c r="R80" s="119"/>
      <c r="S80" s="97"/>
      <c r="T80" s="97"/>
      <c r="U80" s="119"/>
      <c r="V80" s="97"/>
      <c r="W80" s="119"/>
      <c r="X80" s="97"/>
      <c r="Y80" s="97"/>
      <c r="Z80" s="201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135">
        <f t="shared" si="39"/>
        <v>0</v>
      </c>
      <c r="AL80" s="135">
        <f t="shared" si="40"/>
        <v>0</v>
      </c>
      <c r="AM80" s="135">
        <f t="shared" si="41"/>
        <v>0</v>
      </c>
      <c r="AN80" s="135">
        <f t="shared" si="42"/>
        <v>0</v>
      </c>
      <c r="AO80" s="135">
        <f t="shared" si="43"/>
        <v>0</v>
      </c>
      <c r="AP80" s="135">
        <f t="shared" si="44"/>
        <v>0</v>
      </c>
      <c r="AQ80" s="135">
        <f t="shared" si="45"/>
        <v>0</v>
      </c>
      <c r="AR80" s="135">
        <f t="shared" si="46"/>
        <v>0</v>
      </c>
      <c r="AS80" s="135">
        <f t="shared" si="47"/>
        <v>0</v>
      </c>
      <c r="AT80" s="135">
        <f t="shared" si="48"/>
        <v>0</v>
      </c>
      <c r="AU80" s="170">
        <f t="shared" si="49"/>
        <v>0</v>
      </c>
      <c r="AV80" s="342" t="str">
        <f t="shared" si="54"/>
        <v/>
      </c>
      <c r="AW80" s="136" t="str">
        <f t="shared" si="50"/>
        <v/>
      </c>
      <c r="AX80" s="112"/>
      <c r="AY80" s="348" t="str">
        <f t="shared" si="51"/>
        <v/>
      </c>
      <c r="AZ80" s="133"/>
      <c r="BA80" s="149">
        <f t="shared" si="52"/>
        <v>0</v>
      </c>
      <c r="BB80" s="214"/>
      <c r="BC80" s="212"/>
      <c r="BD80" s="212"/>
      <c r="BE80" s="212"/>
      <c r="BF80" s="212"/>
      <c r="BG80" s="213"/>
      <c r="BH80" s="257" t="str">
        <f t="shared" si="55"/>
        <v/>
      </c>
      <c r="BI80" s="115"/>
      <c r="BJ80" s="116"/>
      <c r="BK80" s="116"/>
      <c r="BL80" s="116"/>
      <c r="BM80" s="116"/>
      <c r="BN80" s="116"/>
      <c r="BO80" s="116"/>
      <c r="BP80" s="140" t="str">
        <f>IF(AZ80&lt;=1,"",IF($BJ80="",0,VLOOKUP($BJ80,'Conversion Tables'!$B$37:$C$62,2,FALSE))+IF($BK80="",0,VLOOKUP($BK80,'Conversion Tables'!$B$37:$C$62,2,FALSE))+IF($BL80="",0,VLOOKUP($BL80,'Conversion Tables'!$B$37:$C$62,2,FALSE))+IF($BM80="",0,VLOOKUP($BM80,'Conversion Tables'!$B$37:$C$62,2,FALSE))+IF($BN80="",0,VLOOKUP($BN80,'Conversion Tables'!$B$37:$C$62,2,FALSE))+IF($BO80="",0,VLOOKUP($BO80,'Conversion Tables'!$B$37:$C$62,2,FALSE)))</f>
        <v/>
      </c>
      <c r="BQ80" s="138"/>
      <c r="BR80" s="117"/>
      <c r="CM80" s="63">
        <f>IFERROR(VLOOKUP(M80,'Conversion Tables'!$B$8:$E$32,2,FALSE),0)</f>
        <v>0</v>
      </c>
      <c r="CN80" s="63">
        <f>IFERROR(VLOOKUP(N80,'Conversion Tables'!$B$8:$E$32,2,FALSE),0)</f>
        <v>0</v>
      </c>
      <c r="CO80" s="63">
        <f>(CM80-CN80)/'Conversion Tables'!$C$32*Max_Point</f>
        <v>0</v>
      </c>
      <c r="CP80" s="63">
        <f>(1+SUMPRODUCT($EG80:$EI80,'Conversion Tables'!$S$8:$U$8))</f>
        <v>1</v>
      </c>
      <c r="CQ80" s="63">
        <f>(1+SUMPRODUCT($EJ80:$EL80,'Conversion Tables'!$V$8:$X$8))</f>
        <v>1</v>
      </c>
      <c r="CR80" s="64">
        <f>CO80*CP80*CQ80*'Weighting Scale'!$D$10</f>
        <v>0</v>
      </c>
      <c r="CS80" s="63">
        <f>IFERROR(VLOOKUP(P80,'Conversion Tables'!$B$8:$E$32,3,FALSE),0)</f>
        <v>0</v>
      </c>
      <c r="CT80" s="63">
        <f>IFERROR(VLOOKUP(Q80,'Conversion Tables'!$B$8:$E$32,3,FALSE),0)</f>
        <v>0</v>
      </c>
      <c r="CU80" s="63">
        <f>(CS80-CT80)/'Conversion Tables'!$D$32*Max_Point</f>
        <v>0</v>
      </c>
      <c r="CV80" s="63">
        <f>(1+SUMPRODUCT($EG80:$EI80,'Conversion Tables'!$S$9:$U$9))</f>
        <v>1</v>
      </c>
      <c r="CW80" s="63">
        <f>(1+SUMPRODUCT($EJ80:$EL80,'Conversion Tables'!$V$9:$X$9))</f>
        <v>1</v>
      </c>
      <c r="CX80" s="64">
        <f>CU80*CV80*CW80*'Weighting Scale'!$D$11</f>
        <v>0</v>
      </c>
      <c r="CY80" s="63">
        <f>IFERROR(VLOOKUP(S80,'Conversion Tables'!$B$8:$E$32,4,FALSE),0)</f>
        <v>0</v>
      </c>
      <c r="CZ80" s="63">
        <f>IFERROR(VLOOKUP(T80,'Conversion Tables'!$B$8:$E$32,4,FALSE),0)</f>
        <v>0</v>
      </c>
      <c r="DA80" s="63">
        <f>(CY80-CZ80)/'Conversion Tables'!$E$32*Max_Point</f>
        <v>0</v>
      </c>
      <c r="DB80" s="63">
        <f>(1+SUMPRODUCT($EG80:$EI80,'Conversion Tables'!$S$10:$U$10))</f>
        <v>1</v>
      </c>
      <c r="DC80" s="63">
        <f>(1+SUMPRODUCT($EJ80:$EL80,'Conversion Tables'!$V$10:$X$10))</f>
        <v>1</v>
      </c>
      <c r="DD80" s="64">
        <f>DA80*DB80*DC80*'Weighting Scale'!$D$12</f>
        <v>0</v>
      </c>
      <c r="DE80" s="63">
        <f>IFERROR(VLOOKUP(V80,'Conversion Tables'!$G$8:$N$12,2, FALSE)/'Conversion Tables'!$H$12*Max_Point,0)</f>
        <v>0</v>
      </c>
      <c r="DF80" s="63">
        <f>(1+SUMPRODUCT($EG80:$EI80,'Conversion Tables'!$S$11:$U$11))</f>
        <v>1</v>
      </c>
      <c r="DG80" s="63">
        <f>(1+SUMPRODUCT($EJ80:$EL80,'Conversion Tables'!$V$11:$X$11))</f>
        <v>1</v>
      </c>
      <c r="DH80" s="64">
        <f>DE80*DF80*DG80*'Weighting Scale'!$D$14</f>
        <v>0</v>
      </c>
      <c r="DI80" s="63">
        <f>IFERROR(VLOOKUP(X80,'Conversion Tables'!$G$8:$N$12,3,FALSE)/'Conversion Tables'!$I$12*Max_Point,0)</f>
        <v>0</v>
      </c>
      <c r="DJ80" s="63">
        <f>(1+SUMPRODUCT($EG80:$EI80,'Conversion Tables'!$S$12:$U$12))</f>
        <v>1</v>
      </c>
      <c r="DK80" s="63">
        <f>(1+SUMPRODUCT($EJ80:$EL80,'Conversion Tables'!$V$12:$X$12))</f>
        <v>1</v>
      </c>
      <c r="DL80" s="64">
        <f>DI80*DJ80*DK80*'Weighting Scale'!$D$15</f>
        <v>0</v>
      </c>
      <c r="DM80" s="63">
        <f>IFERROR(VLOOKUP(Y80,'Conversion Tables'!$G$8:$N$12,4,FALSE)/'Conversion Tables'!$J$12*Max_Point,0)</f>
        <v>0</v>
      </c>
      <c r="DN80" s="63">
        <f>(1+SUMPRODUCT($EG80:$EI80,'Conversion Tables'!$S$13:$U$13))</f>
        <v>1</v>
      </c>
      <c r="DO80" s="63">
        <f>(1+SUMPRODUCT($EJ80:$EL80,'Conversion Tables'!$V$13:$X$13))</f>
        <v>1</v>
      </c>
      <c r="DP80" s="64">
        <f>DM80*DN80*DO80*'Weighting Scale'!$D$13</f>
        <v>0</v>
      </c>
      <c r="DQ80" s="63">
        <f>IFERROR(VLOOKUP(AA80,'Conversion Tables'!$G$8:$N$12,4,FALSE)/'Conversion Tables'!$K$12*Max_Point,0)</f>
        <v>0</v>
      </c>
      <c r="DR80" s="63">
        <f>(1+SUMPRODUCT($EG80:$EI80,'Conversion Tables'!$S$14:$U$14))</f>
        <v>1</v>
      </c>
      <c r="DS80" s="63">
        <f>(1+SUMPRODUCT($EJ80:$EL80,'Conversion Tables'!$V$14:$X$14))</f>
        <v>1</v>
      </c>
      <c r="DT80" s="64">
        <f>DQ80*DR80*DS80*'Weighting Scale'!$D$16</f>
        <v>0</v>
      </c>
      <c r="DU80" s="63">
        <f>IFERROR(VLOOKUP(AB80,'Conversion Tables'!$G$8:$N$12,5,FALSE)/'Conversion Tables'!$L$12*Max_Point,0)</f>
        <v>0</v>
      </c>
      <c r="DV80" s="63">
        <f>(1+SUMPRODUCT($EG80:$EI80,'Conversion Tables'!$S$15:$U$15))</f>
        <v>1</v>
      </c>
      <c r="DW80" s="63">
        <f>(1+SUMPRODUCT($EJ80:$EL80,'Conversion Tables'!$V$15:$X$15))</f>
        <v>1</v>
      </c>
      <c r="DX80" s="64">
        <f>DU80*DV80*DW80*'Weighting Scale'!$D$17</f>
        <v>0</v>
      </c>
      <c r="DY80" s="63">
        <f>IFERROR(VLOOKUP(AC80,'Conversion Tables'!$G$8:$N$12,6,FALSE)/'Conversion Tables'!$M$12*Max_Point,0)</f>
        <v>0</v>
      </c>
      <c r="DZ80" s="63">
        <f>(1+SUMPRODUCT($EG80:$EI80,'Conversion Tables'!$S$16:$U$16))</f>
        <v>1</v>
      </c>
      <c r="EA80" s="63">
        <f>(1+SUMPRODUCT($EJ80:$EL80,'Conversion Tables'!$V$16:$X$16))</f>
        <v>1</v>
      </c>
      <c r="EB80" s="64">
        <f>DY80*DZ80*EA80*'Weighting Scale'!$D$18</f>
        <v>0</v>
      </c>
      <c r="EC80" s="63">
        <f>IFERROR(VLOOKUP(AD80,'Conversion Tables'!$G$8:$N$12,7,FALSE)/'Conversion Tables'!$N$12*Max_Point,0)</f>
        <v>0</v>
      </c>
      <c r="ED80" s="63">
        <f>(1+SUMPRODUCT($EG80:$EI80,'Conversion Tables'!$S$17:$U$17))</f>
        <v>1</v>
      </c>
      <c r="EE80" s="63">
        <f>(1+SUMPRODUCT($EJ80:$EL80,'Conversion Tables'!$V$17:$X$17))</f>
        <v>1</v>
      </c>
      <c r="EF80" s="64">
        <f>EC80*ED80*EE80*'Weighting Scale'!$D$19</f>
        <v>0</v>
      </c>
      <c r="EG80" s="63">
        <f>IFERROR(VLOOKUP(AE80,'Conversion Tables'!$G$16:$M$20,2,FALSE)/'Conversion Tables'!$H$20*'Conversion Tables'!$H$21,0)</f>
        <v>0</v>
      </c>
      <c r="EH80" s="63">
        <f>IFERROR(VLOOKUP(AF80,'Conversion Tables'!$G$16:$M$20,3,FALSE)/'Conversion Tables'!$I$20*'Conversion Tables'!$I$21,0)</f>
        <v>0</v>
      </c>
      <c r="EI80" s="63">
        <f>IFERROR(VLOOKUP(AG80,'Conversion Tables'!$G$16:$M$20,4,FALSE)/'Conversion Tables'!J$20*'Conversion Tables'!$J$21,0)</f>
        <v>0</v>
      </c>
      <c r="EJ80" s="63">
        <f>IFERROR(VLOOKUP(AH80,'Conversion Tables'!$G$16:$M$20,5,FALSE)/'Conversion Tables'!K$20*'Conversion Tables'!$K$21,0)</f>
        <v>0</v>
      </c>
      <c r="EK80" s="63">
        <f>IFERROR(VLOOKUP(AI80,'Conversion Tables'!$G$16:$M$20,6,FALSE)/'Conversion Tables'!L$20*'Conversion Tables'!$L$21,0)</f>
        <v>0</v>
      </c>
      <c r="EL80" s="63">
        <f>IFERROR(VLOOKUP(AJ80,'Conversion Tables'!$G$16:$M$20,7,FALSE)/'Conversion Tables'!M$20*'Conversion Tables'!$M$21,0)</f>
        <v>0</v>
      </c>
      <c r="EM80" s="64">
        <f t="shared" si="53"/>
        <v>0</v>
      </c>
    </row>
    <row r="81" spans="1:143" ht="39" customHeight="1" thickBot="1" x14ac:dyDescent="0.3">
      <c r="A81" s="156">
        <v>70</v>
      </c>
      <c r="B81" s="66"/>
      <c r="C81" s="67"/>
      <c r="D81" s="67"/>
      <c r="E81" s="157"/>
      <c r="F81" s="67"/>
      <c r="G81" s="158"/>
      <c r="H81" s="110"/>
      <c r="I81" s="99"/>
      <c r="J81" s="118"/>
      <c r="K81" s="131" t="str">
        <f t="shared" si="38"/>
        <v/>
      </c>
      <c r="L81" s="119"/>
      <c r="M81" s="97"/>
      <c r="N81" s="97"/>
      <c r="O81" s="119"/>
      <c r="P81" s="97"/>
      <c r="Q81" s="97"/>
      <c r="R81" s="119"/>
      <c r="S81" s="97"/>
      <c r="T81" s="97"/>
      <c r="U81" s="119"/>
      <c r="V81" s="97"/>
      <c r="W81" s="119"/>
      <c r="X81" s="97"/>
      <c r="Y81" s="97"/>
      <c r="Z81" s="201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135">
        <f t="shared" si="39"/>
        <v>0</v>
      </c>
      <c r="AL81" s="135">
        <f t="shared" si="40"/>
        <v>0</v>
      </c>
      <c r="AM81" s="135">
        <f t="shared" si="41"/>
        <v>0</v>
      </c>
      <c r="AN81" s="135">
        <f t="shared" si="42"/>
        <v>0</v>
      </c>
      <c r="AO81" s="135">
        <f t="shared" si="43"/>
        <v>0</v>
      </c>
      <c r="AP81" s="135">
        <f t="shared" si="44"/>
        <v>0</v>
      </c>
      <c r="AQ81" s="135">
        <f t="shared" si="45"/>
        <v>0</v>
      </c>
      <c r="AR81" s="135">
        <f t="shared" si="46"/>
        <v>0</v>
      </c>
      <c r="AS81" s="135">
        <f t="shared" si="47"/>
        <v>0</v>
      </c>
      <c r="AT81" s="135">
        <f t="shared" si="48"/>
        <v>0</v>
      </c>
      <c r="AU81" s="170">
        <f t="shared" si="49"/>
        <v>0</v>
      </c>
      <c r="AV81" s="342" t="str">
        <f t="shared" si="54"/>
        <v/>
      </c>
      <c r="AW81" s="136" t="str">
        <f t="shared" si="50"/>
        <v/>
      </c>
      <c r="AX81" s="112"/>
      <c r="AY81" s="348" t="str">
        <f t="shared" si="51"/>
        <v/>
      </c>
      <c r="AZ81" s="133"/>
      <c r="BA81" s="149">
        <f t="shared" si="52"/>
        <v>0</v>
      </c>
      <c r="BB81" s="214"/>
      <c r="BC81" s="212"/>
      <c r="BD81" s="212"/>
      <c r="BE81" s="212"/>
      <c r="BF81" s="212"/>
      <c r="BG81" s="213"/>
      <c r="BH81" s="257" t="str">
        <f t="shared" si="55"/>
        <v/>
      </c>
      <c r="BI81" s="115"/>
      <c r="BJ81" s="116"/>
      <c r="BK81" s="116"/>
      <c r="BL81" s="116"/>
      <c r="BM81" s="116"/>
      <c r="BN81" s="116"/>
      <c r="BO81" s="116"/>
      <c r="BP81" s="140" t="str">
        <f>IF(AZ81&lt;=1,"",IF($BJ81="",0,VLOOKUP($BJ81,'Conversion Tables'!$B$37:$C$62,2,FALSE))+IF($BK81="",0,VLOOKUP($BK81,'Conversion Tables'!$B$37:$C$62,2,FALSE))+IF($BL81="",0,VLOOKUP($BL81,'Conversion Tables'!$B$37:$C$62,2,FALSE))+IF($BM81="",0,VLOOKUP($BM81,'Conversion Tables'!$B$37:$C$62,2,FALSE))+IF($BN81="",0,VLOOKUP($BN81,'Conversion Tables'!$B$37:$C$62,2,FALSE))+IF($BO81="",0,VLOOKUP($BO81,'Conversion Tables'!$B$37:$C$62,2,FALSE)))</f>
        <v/>
      </c>
      <c r="BQ81" s="138"/>
      <c r="BR81" s="117"/>
      <c r="CM81" s="63">
        <f>IFERROR(VLOOKUP(M81,'Conversion Tables'!$B$8:$E$32,2,FALSE),0)</f>
        <v>0</v>
      </c>
      <c r="CN81" s="63">
        <f>IFERROR(VLOOKUP(N81,'Conversion Tables'!$B$8:$E$32,2,FALSE),0)</f>
        <v>0</v>
      </c>
      <c r="CO81" s="63">
        <f>(CM81-CN81)/'Conversion Tables'!$C$32*Max_Point</f>
        <v>0</v>
      </c>
      <c r="CP81" s="63">
        <f>(1+SUMPRODUCT($EG81:$EI81,'Conversion Tables'!$S$8:$U$8))</f>
        <v>1</v>
      </c>
      <c r="CQ81" s="63">
        <f>(1+SUMPRODUCT($EJ81:$EL81,'Conversion Tables'!$V$8:$X$8))</f>
        <v>1</v>
      </c>
      <c r="CR81" s="64">
        <f>CO81*CP81*CQ81*'Weighting Scale'!$D$10</f>
        <v>0</v>
      </c>
      <c r="CS81" s="63">
        <f>IFERROR(VLOOKUP(P81,'Conversion Tables'!$B$8:$E$32,3,FALSE),0)</f>
        <v>0</v>
      </c>
      <c r="CT81" s="63">
        <f>IFERROR(VLOOKUP(Q81,'Conversion Tables'!$B$8:$E$32,3,FALSE),0)</f>
        <v>0</v>
      </c>
      <c r="CU81" s="63">
        <f>(CS81-CT81)/'Conversion Tables'!$D$32*Max_Point</f>
        <v>0</v>
      </c>
      <c r="CV81" s="63">
        <f>(1+SUMPRODUCT($EG81:$EI81,'Conversion Tables'!$S$9:$U$9))</f>
        <v>1</v>
      </c>
      <c r="CW81" s="63">
        <f>(1+SUMPRODUCT($EJ81:$EL81,'Conversion Tables'!$V$9:$X$9))</f>
        <v>1</v>
      </c>
      <c r="CX81" s="64">
        <f>CU81*CV81*CW81*'Weighting Scale'!$D$11</f>
        <v>0</v>
      </c>
      <c r="CY81" s="63">
        <f>IFERROR(VLOOKUP(S81,'Conversion Tables'!$B$8:$E$32,4,FALSE),0)</f>
        <v>0</v>
      </c>
      <c r="CZ81" s="63">
        <f>IFERROR(VLOOKUP(T81,'Conversion Tables'!$B$8:$E$32,4,FALSE),0)</f>
        <v>0</v>
      </c>
      <c r="DA81" s="63">
        <f>(CY81-CZ81)/'Conversion Tables'!$E$32*Max_Point</f>
        <v>0</v>
      </c>
      <c r="DB81" s="63">
        <f>(1+SUMPRODUCT($EG81:$EI81,'Conversion Tables'!$S$10:$U$10))</f>
        <v>1</v>
      </c>
      <c r="DC81" s="63">
        <f>(1+SUMPRODUCT($EJ81:$EL81,'Conversion Tables'!$V$10:$X$10))</f>
        <v>1</v>
      </c>
      <c r="DD81" s="64">
        <f>DA81*DB81*DC81*'Weighting Scale'!$D$12</f>
        <v>0</v>
      </c>
      <c r="DE81" s="63">
        <f>IFERROR(VLOOKUP(V81,'Conversion Tables'!$G$8:$N$12,2, FALSE)/'Conversion Tables'!$H$12*Max_Point,0)</f>
        <v>0</v>
      </c>
      <c r="DF81" s="63">
        <f>(1+SUMPRODUCT($EG81:$EI81,'Conversion Tables'!$S$11:$U$11))</f>
        <v>1</v>
      </c>
      <c r="DG81" s="63">
        <f>(1+SUMPRODUCT($EJ81:$EL81,'Conversion Tables'!$V$11:$X$11))</f>
        <v>1</v>
      </c>
      <c r="DH81" s="64">
        <f>DE81*DF81*DG81*'Weighting Scale'!$D$14</f>
        <v>0</v>
      </c>
      <c r="DI81" s="63">
        <f>IFERROR(VLOOKUP(X81,'Conversion Tables'!$G$8:$N$12,3,FALSE)/'Conversion Tables'!$I$12*Max_Point,0)</f>
        <v>0</v>
      </c>
      <c r="DJ81" s="63">
        <f>(1+SUMPRODUCT($EG81:$EI81,'Conversion Tables'!$S$12:$U$12))</f>
        <v>1</v>
      </c>
      <c r="DK81" s="63">
        <f>(1+SUMPRODUCT($EJ81:$EL81,'Conversion Tables'!$V$12:$X$12))</f>
        <v>1</v>
      </c>
      <c r="DL81" s="64">
        <f>DI81*DJ81*DK81*'Weighting Scale'!$D$15</f>
        <v>0</v>
      </c>
      <c r="DM81" s="63">
        <f>IFERROR(VLOOKUP(Y81,'Conversion Tables'!$G$8:$N$12,4,FALSE)/'Conversion Tables'!$J$12*Max_Point,0)</f>
        <v>0</v>
      </c>
      <c r="DN81" s="63">
        <f>(1+SUMPRODUCT($EG81:$EI81,'Conversion Tables'!$S$13:$U$13))</f>
        <v>1</v>
      </c>
      <c r="DO81" s="63">
        <f>(1+SUMPRODUCT($EJ81:$EL81,'Conversion Tables'!$V$13:$X$13))</f>
        <v>1</v>
      </c>
      <c r="DP81" s="64">
        <f>DM81*DN81*DO81*'Weighting Scale'!$D$13</f>
        <v>0</v>
      </c>
      <c r="DQ81" s="63">
        <f>IFERROR(VLOOKUP(AA81,'Conversion Tables'!$G$8:$N$12,4,FALSE)/'Conversion Tables'!$K$12*Max_Point,0)</f>
        <v>0</v>
      </c>
      <c r="DR81" s="63">
        <f>(1+SUMPRODUCT($EG81:$EI81,'Conversion Tables'!$S$14:$U$14))</f>
        <v>1</v>
      </c>
      <c r="DS81" s="63">
        <f>(1+SUMPRODUCT($EJ81:$EL81,'Conversion Tables'!$V$14:$X$14))</f>
        <v>1</v>
      </c>
      <c r="DT81" s="64">
        <f>DQ81*DR81*DS81*'Weighting Scale'!$D$16</f>
        <v>0</v>
      </c>
      <c r="DU81" s="63">
        <f>IFERROR(VLOOKUP(AB81,'Conversion Tables'!$G$8:$N$12,5,FALSE)/'Conversion Tables'!$L$12*Max_Point,0)</f>
        <v>0</v>
      </c>
      <c r="DV81" s="63">
        <f>(1+SUMPRODUCT($EG81:$EI81,'Conversion Tables'!$S$15:$U$15))</f>
        <v>1</v>
      </c>
      <c r="DW81" s="63">
        <f>(1+SUMPRODUCT($EJ81:$EL81,'Conversion Tables'!$V$15:$X$15))</f>
        <v>1</v>
      </c>
      <c r="DX81" s="64">
        <f>DU81*DV81*DW81*'Weighting Scale'!$D$17</f>
        <v>0</v>
      </c>
      <c r="DY81" s="63">
        <f>IFERROR(VLOOKUP(AC81,'Conversion Tables'!$G$8:$N$12,6,FALSE)/'Conversion Tables'!$M$12*Max_Point,0)</f>
        <v>0</v>
      </c>
      <c r="DZ81" s="63">
        <f>(1+SUMPRODUCT($EG81:$EI81,'Conversion Tables'!$S$16:$U$16))</f>
        <v>1</v>
      </c>
      <c r="EA81" s="63">
        <f>(1+SUMPRODUCT($EJ81:$EL81,'Conversion Tables'!$V$16:$X$16))</f>
        <v>1</v>
      </c>
      <c r="EB81" s="64">
        <f>DY81*DZ81*EA81*'Weighting Scale'!$D$18</f>
        <v>0</v>
      </c>
      <c r="EC81" s="63">
        <f>IFERROR(VLOOKUP(AD81,'Conversion Tables'!$G$8:$N$12,7,FALSE)/'Conversion Tables'!$N$12*Max_Point,0)</f>
        <v>0</v>
      </c>
      <c r="ED81" s="63">
        <f>(1+SUMPRODUCT($EG81:$EI81,'Conversion Tables'!$S$17:$U$17))</f>
        <v>1</v>
      </c>
      <c r="EE81" s="63">
        <f>(1+SUMPRODUCT($EJ81:$EL81,'Conversion Tables'!$V$17:$X$17))</f>
        <v>1</v>
      </c>
      <c r="EF81" s="64">
        <f>EC81*ED81*EE81*'Weighting Scale'!$D$19</f>
        <v>0</v>
      </c>
      <c r="EG81" s="63">
        <f>IFERROR(VLOOKUP(AE81,'Conversion Tables'!$G$16:$M$20,2,FALSE)/'Conversion Tables'!$H$20*'Conversion Tables'!$H$21,0)</f>
        <v>0</v>
      </c>
      <c r="EH81" s="63">
        <f>IFERROR(VLOOKUP(AF81,'Conversion Tables'!$G$16:$M$20,3,FALSE)/'Conversion Tables'!$I$20*'Conversion Tables'!$I$21,0)</f>
        <v>0</v>
      </c>
      <c r="EI81" s="63">
        <f>IFERROR(VLOOKUP(AG81,'Conversion Tables'!$G$16:$M$20,4,FALSE)/'Conversion Tables'!J$20*'Conversion Tables'!$J$21,0)</f>
        <v>0</v>
      </c>
      <c r="EJ81" s="63">
        <f>IFERROR(VLOOKUP(AH81,'Conversion Tables'!$G$16:$M$20,5,FALSE)/'Conversion Tables'!K$20*'Conversion Tables'!$K$21,0)</f>
        <v>0</v>
      </c>
      <c r="EK81" s="63">
        <f>IFERROR(VLOOKUP(AI81,'Conversion Tables'!$G$16:$M$20,6,FALSE)/'Conversion Tables'!L$20*'Conversion Tables'!$L$21,0)</f>
        <v>0</v>
      </c>
      <c r="EL81" s="63">
        <f>IFERROR(VLOOKUP(AJ81,'Conversion Tables'!$G$16:$M$20,7,FALSE)/'Conversion Tables'!M$20*'Conversion Tables'!$M$21,0)</f>
        <v>0</v>
      </c>
      <c r="EM81" s="64">
        <f t="shared" si="53"/>
        <v>0</v>
      </c>
    </row>
    <row r="82" spans="1:143" ht="39" customHeight="1" thickBot="1" x14ac:dyDescent="0.3">
      <c r="A82" s="156">
        <v>71</v>
      </c>
      <c r="B82" s="66"/>
      <c r="C82" s="67"/>
      <c r="D82" s="67"/>
      <c r="E82" s="157"/>
      <c r="F82" s="67"/>
      <c r="G82" s="158"/>
      <c r="H82" s="110"/>
      <c r="I82" s="99"/>
      <c r="J82" s="118"/>
      <c r="K82" s="131" t="str">
        <f t="shared" si="38"/>
        <v/>
      </c>
      <c r="L82" s="119"/>
      <c r="M82" s="97"/>
      <c r="N82" s="97"/>
      <c r="O82" s="119"/>
      <c r="P82" s="97"/>
      <c r="Q82" s="97"/>
      <c r="R82" s="119"/>
      <c r="S82" s="97"/>
      <c r="T82" s="97"/>
      <c r="U82" s="119"/>
      <c r="V82" s="97"/>
      <c r="W82" s="119"/>
      <c r="X82" s="97"/>
      <c r="Y82" s="97"/>
      <c r="Z82" s="201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135">
        <f t="shared" si="39"/>
        <v>0</v>
      </c>
      <c r="AL82" s="135">
        <f t="shared" si="40"/>
        <v>0</v>
      </c>
      <c r="AM82" s="135">
        <f t="shared" si="41"/>
        <v>0</v>
      </c>
      <c r="AN82" s="135">
        <f t="shared" si="42"/>
        <v>0</v>
      </c>
      <c r="AO82" s="135">
        <f t="shared" si="43"/>
        <v>0</v>
      </c>
      <c r="AP82" s="135">
        <f t="shared" si="44"/>
        <v>0</v>
      </c>
      <c r="AQ82" s="135">
        <f t="shared" si="45"/>
        <v>0</v>
      </c>
      <c r="AR82" s="135">
        <f t="shared" si="46"/>
        <v>0</v>
      </c>
      <c r="AS82" s="135">
        <f t="shared" si="47"/>
        <v>0</v>
      </c>
      <c r="AT82" s="135">
        <f t="shared" si="48"/>
        <v>0</v>
      </c>
      <c r="AU82" s="170">
        <f t="shared" si="49"/>
        <v>0</v>
      </c>
      <c r="AV82" s="342" t="str">
        <f t="shared" si="54"/>
        <v/>
      </c>
      <c r="AW82" s="136" t="str">
        <f t="shared" si="50"/>
        <v/>
      </c>
      <c r="AX82" s="112"/>
      <c r="AY82" s="348" t="str">
        <f t="shared" si="51"/>
        <v/>
      </c>
      <c r="AZ82" s="133"/>
      <c r="BA82" s="149">
        <f t="shared" si="52"/>
        <v>0</v>
      </c>
      <c r="BB82" s="214"/>
      <c r="BC82" s="212"/>
      <c r="BD82" s="212"/>
      <c r="BE82" s="212"/>
      <c r="BF82" s="212"/>
      <c r="BG82" s="213"/>
      <c r="BH82" s="257" t="str">
        <f t="shared" si="55"/>
        <v/>
      </c>
      <c r="BI82" s="115"/>
      <c r="BJ82" s="116"/>
      <c r="BK82" s="116"/>
      <c r="BL82" s="116"/>
      <c r="BM82" s="116"/>
      <c r="BN82" s="116"/>
      <c r="BO82" s="116"/>
      <c r="BP82" s="140" t="str">
        <f>IF(AZ82&lt;=1,"",IF($BJ82="",0,VLOOKUP($BJ82,'Conversion Tables'!$B$37:$C$62,2,FALSE))+IF($BK82="",0,VLOOKUP($BK82,'Conversion Tables'!$B$37:$C$62,2,FALSE))+IF($BL82="",0,VLOOKUP($BL82,'Conversion Tables'!$B$37:$C$62,2,FALSE))+IF($BM82="",0,VLOOKUP($BM82,'Conversion Tables'!$B$37:$C$62,2,FALSE))+IF($BN82="",0,VLOOKUP($BN82,'Conversion Tables'!$B$37:$C$62,2,FALSE))+IF($BO82="",0,VLOOKUP($BO82,'Conversion Tables'!$B$37:$C$62,2,FALSE)))</f>
        <v/>
      </c>
      <c r="BQ82" s="138"/>
      <c r="BR82" s="117"/>
      <c r="CM82" s="63">
        <f>IFERROR(VLOOKUP(M82,'Conversion Tables'!$B$8:$E$32,2,FALSE),0)</f>
        <v>0</v>
      </c>
      <c r="CN82" s="63">
        <f>IFERROR(VLOOKUP(N82,'Conversion Tables'!$B$8:$E$32,2,FALSE),0)</f>
        <v>0</v>
      </c>
      <c r="CO82" s="63">
        <f>(CM82-CN82)/'Conversion Tables'!$C$32*Max_Point</f>
        <v>0</v>
      </c>
      <c r="CP82" s="63">
        <f>(1+SUMPRODUCT($EG82:$EI82,'Conversion Tables'!$S$8:$U$8))</f>
        <v>1</v>
      </c>
      <c r="CQ82" s="63">
        <f>(1+SUMPRODUCT($EJ82:$EL82,'Conversion Tables'!$V$8:$X$8))</f>
        <v>1</v>
      </c>
      <c r="CR82" s="64">
        <f>CO82*CP82*CQ82*'Weighting Scale'!$D$10</f>
        <v>0</v>
      </c>
      <c r="CS82" s="63">
        <f>IFERROR(VLOOKUP(P82,'Conversion Tables'!$B$8:$E$32,3,FALSE),0)</f>
        <v>0</v>
      </c>
      <c r="CT82" s="63">
        <f>IFERROR(VLOOKUP(Q82,'Conversion Tables'!$B$8:$E$32,3,FALSE),0)</f>
        <v>0</v>
      </c>
      <c r="CU82" s="63">
        <f>(CS82-CT82)/'Conversion Tables'!$D$32*Max_Point</f>
        <v>0</v>
      </c>
      <c r="CV82" s="63">
        <f>(1+SUMPRODUCT($EG82:$EI82,'Conversion Tables'!$S$9:$U$9))</f>
        <v>1</v>
      </c>
      <c r="CW82" s="63">
        <f>(1+SUMPRODUCT($EJ82:$EL82,'Conversion Tables'!$V$9:$X$9))</f>
        <v>1</v>
      </c>
      <c r="CX82" s="64">
        <f>CU82*CV82*CW82*'Weighting Scale'!$D$11</f>
        <v>0</v>
      </c>
      <c r="CY82" s="63">
        <f>IFERROR(VLOOKUP(S82,'Conversion Tables'!$B$8:$E$32,4,FALSE),0)</f>
        <v>0</v>
      </c>
      <c r="CZ82" s="63">
        <f>IFERROR(VLOOKUP(T82,'Conversion Tables'!$B$8:$E$32,4,FALSE),0)</f>
        <v>0</v>
      </c>
      <c r="DA82" s="63">
        <f>(CY82-CZ82)/'Conversion Tables'!$E$32*Max_Point</f>
        <v>0</v>
      </c>
      <c r="DB82" s="63">
        <f>(1+SUMPRODUCT($EG82:$EI82,'Conversion Tables'!$S$10:$U$10))</f>
        <v>1</v>
      </c>
      <c r="DC82" s="63">
        <f>(1+SUMPRODUCT($EJ82:$EL82,'Conversion Tables'!$V$10:$X$10))</f>
        <v>1</v>
      </c>
      <c r="DD82" s="64">
        <f>DA82*DB82*DC82*'Weighting Scale'!$D$12</f>
        <v>0</v>
      </c>
      <c r="DE82" s="63">
        <f>IFERROR(VLOOKUP(V82,'Conversion Tables'!$G$8:$N$12,2, FALSE)/'Conversion Tables'!$H$12*Max_Point,0)</f>
        <v>0</v>
      </c>
      <c r="DF82" s="63">
        <f>(1+SUMPRODUCT($EG82:$EI82,'Conversion Tables'!$S$11:$U$11))</f>
        <v>1</v>
      </c>
      <c r="DG82" s="63">
        <f>(1+SUMPRODUCT($EJ82:$EL82,'Conversion Tables'!$V$11:$X$11))</f>
        <v>1</v>
      </c>
      <c r="DH82" s="64">
        <f>DE82*DF82*DG82*'Weighting Scale'!$D$14</f>
        <v>0</v>
      </c>
      <c r="DI82" s="63">
        <f>IFERROR(VLOOKUP(X82,'Conversion Tables'!$G$8:$N$12,3,FALSE)/'Conversion Tables'!$I$12*Max_Point,0)</f>
        <v>0</v>
      </c>
      <c r="DJ82" s="63">
        <f>(1+SUMPRODUCT($EG82:$EI82,'Conversion Tables'!$S$12:$U$12))</f>
        <v>1</v>
      </c>
      <c r="DK82" s="63">
        <f>(1+SUMPRODUCT($EJ82:$EL82,'Conversion Tables'!$V$12:$X$12))</f>
        <v>1</v>
      </c>
      <c r="DL82" s="64">
        <f>DI82*DJ82*DK82*'Weighting Scale'!$D$15</f>
        <v>0</v>
      </c>
      <c r="DM82" s="63">
        <f>IFERROR(VLOOKUP(Y82,'Conversion Tables'!$G$8:$N$12,4,FALSE)/'Conversion Tables'!$J$12*Max_Point,0)</f>
        <v>0</v>
      </c>
      <c r="DN82" s="63">
        <f>(1+SUMPRODUCT($EG82:$EI82,'Conversion Tables'!$S$13:$U$13))</f>
        <v>1</v>
      </c>
      <c r="DO82" s="63">
        <f>(1+SUMPRODUCT($EJ82:$EL82,'Conversion Tables'!$V$13:$X$13))</f>
        <v>1</v>
      </c>
      <c r="DP82" s="64">
        <f>DM82*DN82*DO82*'Weighting Scale'!$D$13</f>
        <v>0</v>
      </c>
      <c r="DQ82" s="63">
        <f>IFERROR(VLOOKUP(AA82,'Conversion Tables'!$G$8:$N$12,4,FALSE)/'Conversion Tables'!$K$12*Max_Point,0)</f>
        <v>0</v>
      </c>
      <c r="DR82" s="63">
        <f>(1+SUMPRODUCT($EG82:$EI82,'Conversion Tables'!$S$14:$U$14))</f>
        <v>1</v>
      </c>
      <c r="DS82" s="63">
        <f>(1+SUMPRODUCT($EJ82:$EL82,'Conversion Tables'!$V$14:$X$14))</f>
        <v>1</v>
      </c>
      <c r="DT82" s="64">
        <f>DQ82*DR82*DS82*'Weighting Scale'!$D$16</f>
        <v>0</v>
      </c>
      <c r="DU82" s="63">
        <f>IFERROR(VLOOKUP(AB82,'Conversion Tables'!$G$8:$N$12,5,FALSE)/'Conversion Tables'!$L$12*Max_Point,0)</f>
        <v>0</v>
      </c>
      <c r="DV82" s="63">
        <f>(1+SUMPRODUCT($EG82:$EI82,'Conversion Tables'!$S$15:$U$15))</f>
        <v>1</v>
      </c>
      <c r="DW82" s="63">
        <f>(1+SUMPRODUCT($EJ82:$EL82,'Conversion Tables'!$V$15:$X$15))</f>
        <v>1</v>
      </c>
      <c r="DX82" s="64">
        <f>DU82*DV82*DW82*'Weighting Scale'!$D$17</f>
        <v>0</v>
      </c>
      <c r="DY82" s="63">
        <f>IFERROR(VLOOKUP(AC82,'Conversion Tables'!$G$8:$N$12,6,FALSE)/'Conversion Tables'!$M$12*Max_Point,0)</f>
        <v>0</v>
      </c>
      <c r="DZ82" s="63">
        <f>(1+SUMPRODUCT($EG82:$EI82,'Conversion Tables'!$S$16:$U$16))</f>
        <v>1</v>
      </c>
      <c r="EA82" s="63">
        <f>(1+SUMPRODUCT($EJ82:$EL82,'Conversion Tables'!$V$16:$X$16))</f>
        <v>1</v>
      </c>
      <c r="EB82" s="64">
        <f>DY82*DZ82*EA82*'Weighting Scale'!$D$18</f>
        <v>0</v>
      </c>
      <c r="EC82" s="63">
        <f>IFERROR(VLOOKUP(AD82,'Conversion Tables'!$G$8:$N$12,7,FALSE)/'Conversion Tables'!$N$12*Max_Point,0)</f>
        <v>0</v>
      </c>
      <c r="ED82" s="63">
        <f>(1+SUMPRODUCT($EG82:$EI82,'Conversion Tables'!$S$17:$U$17))</f>
        <v>1</v>
      </c>
      <c r="EE82" s="63">
        <f>(1+SUMPRODUCT($EJ82:$EL82,'Conversion Tables'!$V$17:$X$17))</f>
        <v>1</v>
      </c>
      <c r="EF82" s="64">
        <f>EC82*ED82*EE82*'Weighting Scale'!$D$19</f>
        <v>0</v>
      </c>
      <c r="EG82" s="63">
        <f>IFERROR(VLOOKUP(AE82,'Conversion Tables'!$G$16:$M$20,2,FALSE)/'Conversion Tables'!$H$20*'Conversion Tables'!$H$21,0)</f>
        <v>0</v>
      </c>
      <c r="EH82" s="63">
        <f>IFERROR(VLOOKUP(AF82,'Conversion Tables'!$G$16:$M$20,3,FALSE)/'Conversion Tables'!$I$20*'Conversion Tables'!$I$21,0)</f>
        <v>0</v>
      </c>
      <c r="EI82" s="63">
        <f>IFERROR(VLOOKUP(AG82,'Conversion Tables'!$G$16:$M$20,4,FALSE)/'Conversion Tables'!J$20*'Conversion Tables'!$J$21,0)</f>
        <v>0</v>
      </c>
      <c r="EJ82" s="63">
        <f>IFERROR(VLOOKUP(AH82,'Conversion Tables'!$G$16:$M$20,5,FALSE)/'Conversion Tables'!K$20*'Conversion Tables'!$K$21,0)</f>
        <v>0</v>
      </c>
      <c r="EK82" s="63">
        <f>IFERROR(VLOOKUP(AI82,'Conversion Tables'!$G$16:$M$20,6,FALSE)/'Conversion Tables'!L$20*'Conversion Tables'!$L$21,0)</f>
        <v>0</v>
      </c>
      <c r="EL82" s="63">
        <f>IFERROR(VLOOKUP(AJ82,'Conversion Tables'!$G$16:$M$20,7,FALSE)/'Conversion Tables'!M$20*'Conversion Tables'!$M$21,0)</f>
        <v>0</v>
      </c>
      <c r="EM82" s="64">
        <f t="shared" si="53"/>
        <v>0</v>
      </c>
    </row>
    <row r="83" spans="1:143" ht="39" customHeight="1" thickBot="1" x14ac:dyDescent="0.3">
      <c r="A83" s="156">
        <v>72</v>
      </c>
      <c r="B83" s="66"/>
      <c r="C83" s="67"/>
      <c r="D83" s="67"/>
      <c r="E83" s="157"/>
      <c r="F83" s="67"/>
      <c r="G83" s="158"/>
      <c r="H83" s="110"/>
      <c r="I83" s="99"/>
      <c r="J83" s="118"/>
      <c r="K83" s="131" t="str">
        <f t="shared" si="38"/>
        <v/>
      </c>
      <c r="L83" s="119"/>
      <c r="M83" s="97"/>
      <c r="N83" s="97"/>
      <c r="O83" s="119"/>
      <c r="P83" s="97"/>
      <c r="Q83" s="97"/>
      <c r="R83" s="119"/>
      <c r="S83" s="97"/>
      <c r="T83" s="97"/>
      <c r="U83" s="119"/>
      <c r="V83" s="97"/>
      <c r="W83" s="119"/>
      <c r="X83" s="97"/>
      <c r="Y83" s="97"/>
      <c r="Z83" s="201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135">
        <f t="shared" si="39"/>
        <v>0</v>
      </c>
      <c r="AL83" s="135">
        <f t="shared" si="40"/>
        <v>0</v>
      </c>
      <c r="AM83" s="135">
        <f t="shared" si="41"/>
        <v>0</v>
      </c>
      <c r="AN83" s="135">
        <f t="shared" si="42"/>
        <v>0</v>
      </c>
      <c r="AO83" s="135">
        <f t="shared" si="43"/>
        <v>0</v>
      </c>
      <c r="AP83" s="135">
        <f t="shared" si="44"/>
        <v>0</v>
      </c>
      <c r="AQ83" s="135">
        <f t="shared" si="45"/>
        <v>0</v>
      </c>
      <c r="AR83" s="135">
        <f t="shared" si="46"/>
        <v>0</v>
      </c>
      <c r="AS83" s="135">
        <f t="shared" si="47"/>
        <v>0</v>
      </c>
      <c r="AT83" s="135">
        <f t="shared" si="48"/>
        <v>0</v>
      </c>
      <c r="AU83" s="170">
        <f t="shared" si="49"/>
        <v>0</v>
      </c>
      <c r="AV83" s="342" t="str">
        <f t="shared" si="54"/>
        <v/>
      </c>
      <c r="AW83" s="136" t="str">
        <f t="shared" si="50"/>
        <v/>
      </c>
      <c r="AX83" s="112"/>
      <c r="AY83" s="348" t="str">
        <f t="shared" si="51"/>
        <v/>
      </c>
      <c r="AZ83" s="133"/>
      <c r="BA83" s="149">
        <f t="shared" si="52"/>
        <v>0</v>
      </c>
      <c r="BB83" s="209"/>
      <c r="BC83" s="212"/>
      <c r="BD83" s="212"/>
      <c r="BE83" s="212"/>
      <c r="BF83" s="212"/>
      <c r="BG83" s="213"/>
      <c r="BH83" s="257" t="str">
        <f t="shared" si="55"/>
        <v/>
      </c>
      <c r="BI83" s="115"/>
      <c r="BJ83" s="116"/>
      <c r="BK83" s="116"/>
      <c r="BL83" s="116"/>
      <c r="BM83" s="116"/>
      <c r="BN83" s="116"/>
      <c r="BO83" s="116"/>
      <c r="BP83" s="140" t="str">
        <f>IF(AZ83&lt;=1,"",IF($BJ83="",0,VLOOKUP($BJ83,'Conversion Tables'!$B$37:$C$62,2,FALSE))+IF($BK83="",0,VLOOKUP($BK83,'Conversion Tables'!$B$37:$C$62,2,FALSE))+IF($BL83="",0,VLOOKUP($BL83,'Conversion Tables'!$B$37:$C$62,2,FALSE))+IF($BM83="",0,VLOOKUP($BM83,'Conversion Tables'!$B$37:$C$62,2,FALSE))+IF($BN83="",0,VLOOKUP($BN83,'Conversion Tables'!$B$37:$C$62,2,FALSE))+IF($BO83="",0,VLOOKUP($BO83,'Conversion Tables'!$B$37:$C$62,2,FALSE)))</f>
        <v/>
      </c>
      <c r="BQ83" s="138"/>
      <c r="BR83" s="117"/>
      <c r="CM83" s="63">
        <f>IFERROR(VLOOKUP(M83,'Conversion Tables'!$B$8:$E$32,2,FALSE),0)</f>
        <v>0</v>
      </c>
      <c r="CN83" s="63">
        <f>IFERROR(VLOOKUP(N83,'Conversion Tables'!$B$8:$E$32,2,FALSE),0)</f>
        <v>0</v>
      </c>
      <c r="CO83" s="63">
        <f>(CM83-CN83)/'Conversion Tables'!$C$32*Max_Point</f>
        <v>0</v>
      </c>
      <c r="CP83" s="63">
        <f>(1+SUMPRODUCT($EG83:$EI83,'Conversion Tables'!$S$8:$U$8))</f>
        <v>1</v>
      </c>
      <c r="CQ83" s="63">
        <f>(1+SUMPRODUCT($EJ83:$EL83,'Conversion Tables'!$V$8:$X$8))</f>
        <v>1</v>
      </c>
      <c r="CR83" s="64">
        <f>CO83*CP83*CQ83*'Weighting Scale'!$D$10</f>
        <v>0</v>
      </c>
      <c r="CS83" s="63">
        <f>IFERROR(VLOOKUP(P83,'Conversion Tables'!$B$8:$E$32,3,FALSE),0)</f>
        <v>0</v>
      </c>
      <c r="CT83" s="63">
        <f>IFERROR(VLOOKUP(Q83,'Conversion Tables'!$B$8:$E$32,3,FALSE),0)</f>
        <v>0</v>
      </c>
      <c r="CU83" s="63">
        <f>(CS83-CT83)/'Conversion Tables'!$D$32*Max_Point</f>
        <v>0</v>
      </c>
      <c r="CV83" s="63">
        <f>(1+SUMPRODUCT($EG83:$EI83,'Conversion Tables'!$S$9:$U$9))</f>
        <v>1</v>
      </c>
      <c r="CW83" s="63">
        <f>(1+SUMPRODUCT($EJ83:$EL83,'Conversion Tables'!$V$9:$X$9))</f>
        <v>1</v>
      </c>
      <c r="CX83" s="64">
        <f>CU83*CV83*CW83*'Weighting Scale'!$D$11</f>
        <v>0</v>
      </c>
      <c r="CY83" s="63">
        <f>IFERROR(VLOOKUP(S83,'Conversion Tables'!$B$8:$E$32,4,FALSE),0)</f>
        <v>0</v>
      </c>
      <c r="CZ83" s="63">
        <f>IFERROR(VLOOKUP(T83,'Conversion Tables'!$B$8:$E$32,4,FALSE),0)</f>
        <v>0</v>
      </c>
      <c r="DA83" s="63">
        <f>(CY83-CZ83)/'Conversion Tables'!$E$32*Max_Point</f>
        <v>0</v>
      </c>
      <c r="DB83" s="63">
        <f>(1+SUMPRODUCT($EG83:$EI83,'Conversion Tables'!$S$10:$U$10))</f>
        <v>1</v>
      </c>
      <c r="DC83" s="63">
        <f>(1+SUMPRODUCT($EJ83:$EL83,'Conversion Tables'!$V$10:$X$10))</f>
        <v>1</v>
      </c>
      <c r="DD83" s="64">
        <f>DA83*DB83*DC83*'Weighting Scale'!$D$12</f>
        <v>0</v>
      </c>
      <c r="DE83" s="63">
        <f>IFERROR(VLOOKUP(V83,'Conversion Tables'!$G$8:$N$12,2, FALSE)/'Conversion Tables'!$H$12*Max_Point,0)</f>
        <v>0</v>
      </c>
      <c r="DF83" s="63">
        <f>(1+SUMPRODUCT($EG83:$EI83,'Conversion Tables'!$S$11:$U$11))</f>
        <v>1</v>
      </c>
      <c r="DG83" s="63">
        <f>(1+SUMPRODUCT($EJ83:$EL83,'Conversion Tables'!$V$11:$X$11))</f>
        <v>1</v>
      </c>
      <c r="DH83" s="64">
        <f>DE83*DF83*DG83*'Weighting Scale'!$D$14</f>
        <v>0</v>
      </c>
      <c r="DI83" s="63">
        <f>IFERROR(VLOOKUP(X83,'Conversion Tables'!$G$8:$N$12,3,FALSE)/'Conversion Tables'!$I$12*Max_Point,0)</f>
        <v>0</v>
      </c>
      <c r="DJ83" s="63">
        <f>(1+SUMPRODUCT($EG83:$EI83,'Conversion Tables'!$S$12:$U$12))</f>
        <v>1</v>
      </c>
      <c r="DK83" s="63">
        <f>(1+SUMPRODUCT($EJ83:$EL83,'Conversion Tables'!$V$12:$X$12))</f>
        <v>1</v>
      </c>
      <c r="DL83" s="64">
        <f>DI83*DJ83*DK83*'Weighting Scale'!$D$15</f>
        <v>0</v>
      </c>
      <c r="DM83" s="63">
        <f>IFERROR(VLOOKUP(Y83,'Conversion Tables'!$G$8:$N$12,4,FALSE)/'Conversion Tables'!$J$12*Max_Point,0)</f>
        <v>0</v>
      </c>
      <c r="DN83" s="63">
        <f>(1+SUMPRODUCT($EG83:$EI83,'Conversion Tables'!$S$13:$U$13))</f>
        <v>1</v>
      </c>
      <c r="DO83" s="63">
        <f>(1+SUMPRODUCT($EJ83:$EL83,'Conversion Tables'!$V$13:$X$13))</f>
        <v>1</v>
      </c>
      <c r="DP83" s="64">
        <f>DM83*DN83*DO83*'Weighting Scale'!$D$13</f>
        <v>0</v>
      </c>
      <c r="DQ83" s="63">
        <f>IFERROR(VLOOKUP(AA83,'Conversion Tables'!$G$8:$N$12,4,FALSE)/'Conversion Tables'!$K$12*Max_Point,0)</f>
        <v>0</v>
      </c>
      <c r="DR83" s="63">
        <f>(1+SUMPRODUCT($EG83:$EI83,'Conversion Tables'!$S$14:$U$14))</f>
        <v>1</v>
      </c>
      <c r="DS83" s="63">
        <f>(1+SUMPRODUCT($EJ83:$EL83,'Conversion Tables'!$V$14:$X$14))</f>
        <v>1</v>
      </c>
      <c r="DT83" s="64">
        <f>DQ83*DR83*DS83*'Weighting Scale'!$D$16</f>
        <v>0</v>
      </c>
      <c r="DU83" s="63">
        <f>IFERROR(VLOOKUP(AB83,'Conversion Tables'!$G$8:$N$12,5,FALSE)/'Conversion Tables'!$L$12*Max_Point,0)</f>
        <v>0</v>
      </c>
      <c r="DV83" s="63">
        <f>(1+SUMPRODUCT($EG83:$EI83,'Conversion Tables'!$S$15:$U$15))</f>
        <v>1</v>
      </c>
      <c r="DW83" s="63">
        <f>(1+SUMPRODUCT($EJ83:$EL83,'Conversion Tables'!$V$15:$X$15))</f>
        <v>1</v>
      </c>
      <c r="DX83" s="64">
        <f>DU83*DV83*DW83*'Weighting Scale'!$D$17</f>
        <v>0</v>
      </c>
      <c r="DY83" s="63">
        <f>IFERROR(VLOOKUP(AC83,'Conversion Tables'!$G$8:$N$12,6,FALSE)/'Conversion Tables'!$M$12*Max_Point,0)</f>
        <v>0</v>
      </c>
      <c r="DZ83" s="63">
        <f>(1+SUMPRODUCT($EG83:$EI83,'Conversion Tables'!$S$16:$U$16))</f>
        <v>1</v>
      </c>
      <c r="EA83" s="63">
        <f>(1+SUMPRODUCT($EJ83:$EL83,'Conversion Tables'!$V$16:$X$16))</f>
        <v>1</v>
      </c>
      <c r="EB83" s="64">
        <f>DY83*DZ83*EA83*'Weighting Scale'!$D$18</f>
        <v>0</v>
      </c>
      <c r="EC83" s="63">
        <f>IFERROR(VLOOKUP(AD83,'Conversion Tables'!$G$8:$N$12,7,FALSE)/'Conversion Tables'!$N$12*Max_Point,0)</f>
        <v>0</v>
      </c>
      <c r="ED83" s="63">
        <f>(1+SUMPRODUCT($EG83:$EI83,'Conversion Tables'!$S$17:$U$17))</f>
        <v>1</v>
      </c>
      <c r="EE83" s="63">
        <f>(1+SUMPRODUCT($EJ83:$EL83,'Conversion Tables'!$V$17:$X$17))</f>
        <v>1</v>
      </c>
      <c r="EF83" s="64">
        <f>EC83*ED83*EE83*'Weighting Scale'!$D$19</f>
        <v>0</v>
      </c>
      <c r="EG83" s="63">
        <f>IFERROR(VLOOKUP(AE83,'Conversion Tables'!$G$16:$M$20,2,FALSE)/'Conversion Tables'!$H$20*'Conversion Tables'!$H$21,0)</f>
        <v>0</v>
      </c>
      <c r="EH83" s="63">
        <f>IFERROR(VLOOKUP(AF83,'Conversion Tables'!$G$16:$M$20,3,FALSE)/'Conversion Tables'!$I$20*'Conversion Tables'!$I$21,0)</f>
        <v>0</v>
      </c>
      <c r="EI83" s="63">
        <f>IFERROR(VLOOKUP(AG83,'Conversion Tables'!$G$16:$M$20,4,FALSE)/'Conversion Tables'!J$20*'Conversion Tables'!$J$21,0)</f>
        <v>0</v>
      </c>
      <c r="EJ83" s="63">
        <f>IFERROR(VLOOKUP(AH83,'Conversion Tables'!$G$16:$M$20,5,FALSE)/'Conversion Tables'!K$20*'Conversion Tables'!$K$21,0)</f>
        <v>0</v>
      </c>
      <c r="EK83" s="63">
        <f>IFERROR(VLOOKUP(AI83,'Conversion Tables'!$G$16:$M$20,6,FALSE)/'Conversion Tables'!L$20*'Conversion Tables'!$L$21,0)</f>
        <v>0</v>
      </c>
      <c r="EL83" s="63">
        <f>IFERROR(VLOOKUP(AJ83,'Conversion Tables'!$G$16:$M$20,7,FALSE)/'Conversion Tables'!M$20*'Conversion Tables'!$M$21,0)</f>
        <v>0</v>
      </c>
      <c r="EM83" s="64">
        <f t="shared" si="53"/>
        <v>0</v>
      </c>
    </row>
    <row r="84" spans="1:143" ht="39" customHeight="1" thickBot="1" x14ac:dyDescent="0.3">
      <c r="A84" s="156">
        <v>73</v>
      </c>
      <c r="B84" s="66"/>
      <c r="C84" s="67"/>
      <c r="D84" s="67"/>
      <c r="E84" s="157"/>
      <c r="F84" s="67"/>
      <c r="G84" s="158"/>
      <c r="H84" s="110"/>
      <c r="I84" s="99"/>
      <c r="J84" s="118"/>
      <c r="K84" s="131" t="str">
        <f t="shared" si="38"/>
        <v/>
      </c>
      <c r="L84" s="119"/>
      <c r="M84" s="97"/>
      <c r="N84" s="97"/>
      <c r="O84" s="119"/>
      <c r="P84" s="97"/>
      <c r="Q84" s="97"/>
      <c r="R84" s="119"/>
      <c r="S84" s="97"/>
      <c r="T84" s="97"/>
      <c r="U84" s="119"/>
      <c r="V84" s="97"/>
      <c r="W84" s="119"/>
      <c r="X84" s="97"/>
      <c r="Y84" s="97"/>
      <c r="Z84" s="201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135">
        <f t="shared" si="39"/>
        <v>0</v>
      </c>
      <c r="AL84" s="135">
        <f t="shared" si="40"/>
        <v>0</v>
      </c>
      <c r="AM84" s="135">
        <f t="shared" si="41"/>
        <v>0</v>
      </c>
      <c r="AN84" s="135">
        <f t="shared" si="42"/>
        <v>0</v>
      </c>
      <c r="AO84" s="135">
        <f t="shared" si="43"/>
        <v>0</v>
      </c>
      <c r="AP84" s="135">
        <f t="shared" si="44"/>
        <v>0</v>
      </c>
      <c r="AQ84" s="135">
        <f t="shared" si="45"/>
        <v>0</v>
      </c>
      <c r="AR84" s="135">
        <f t="shared" si="46"/>
        <v>0</v>
      </c>
      <c r="AS84" s="135">
        <f t="shared" si="47"/>
        <v>0</v>
      </c>
      <c r="AT84" s="135">
        <f t="shared" si="48"/>
        <v>0</v>
      </c>
      <c r="AU84" s="170">
        <f t="shared" si="49"/>
        <v>0</v>
      </c>
      <c r="AV84" s="342" t="str">
        <f t="shared" si="54"/>
        <v/>
      </c>
      <c r="AW84" s="136" t="str">
        <f t="shared" si="50"/>
        <v/>
      </c>
      <c r="AX84" s="112"/>
      <c r="AY84" s="348" t="str">
        <f t="shared" si="51"/>
        <v/>
      </c>
      <c r="AZ84" s="133"/>
      <c r="BA84" s="149">
        <f t="shared" si="52"/>
        <v>0</v>
      </c>
      <c r="BB84" s="209"/>
      <c r="BC84" s="212"/>
      <c r="BD84" s="212"/>
      <c r="BE84" s="212"/>
      <c r="BF84" s="212"/>
      <c r="BG84" s="213"/>
      <c r="BH84" s="257" t="str">
        <f t="shared" si="55"/>
        <v/>
      </c>
      <c r="BI84" s="115"/>
      <c r="BJ84" s="116"/>
      <c r="BK84" s="116"/>
      <c r="BL84" s="116"/>
      <c r="BM84" s="116"/>
      <c r="BN84" s="116"/>
      <c r="BO84" s="116"/>
      <c r="BP84" s="140" t="str">
        <f>IF(AZ84&lt;=1,"",IF($BJ84="",0,VLOOKUP($BJ84,'Conversion Tables'!$B$37:$C$62,2,FALSE))+IF($BK84="",0,VLOOKUP($BK84,'Conversion Tables'!$B$37:$C$62,2,FALSE))+IF($BL84="",0,VLOOKUP($BL84,'Conversion Tables'!$B$37:$C$62,2,FALSE))+IF($BM84="",0,VLOOKUP($BM84,'Conversion Tables'!$B$37:$C$62,2,FALSE))+IF($BN84="",0,VLOOKUP($BN84,'Conversion Tables'!$B$37:$C$62,2,FALSE))+IF($BO84="",0,VLOOKUP($BO84,'Conversion Tables'!$B$37:$C$62,2,FALSE)))</f>
        <v/>
      </c>
      <c r="BQ84" s="138"/>
      <c r="BR84" s="117"/>
      <c r="CM84" s="63">
        <f>IFERROR(VLOOKUP(M84,'Conversion Tables'!$B$8:$E$32,2,FALSE),0)</f>
        <v>0</v>
      </c>
      <c r="CN84" s="63">
        <f>IFERROR(VLOOKUP(N84,'Conversion Tables'!$B$8:$E$32,2,FALSE),0)</f>
        <v>0</v>
      </c>
      <c r="CO84" s="63">
        <f>(CM84-CN84)/'Conversion Tables'!$C$32*Max_Point</f>
        <v>0</v>
      </c>
      <c r="CP84" s="63">
        <f>(1+SUMPRODUCT($EG84:$EI84,'Conversion Tables'!$S$8:$U$8))</f>
        <v>1</v>
      </c>
      <c r="CQ84" s="63">
        <f>(1+SUMPRODUCT($EJ84:$EL84,'Conversion Tables'!$V$8:$X$8))</f>
        <v>1</v>
      </c>
      <c r="CR84" s="64">
        <f>CO84*CP84*CQ84*'Weighting Scale'!$D$10</f>
        <v>0</v>
      </c>
      <c r="CS84" s="63">
        <f>IFERROR(VLOOKUP(P84,'Conversion Tables'!$B$8:$E$32,3,FALSE),0)</f>
        <v>0</v>
      </c>
      <c r="CT84" s="63">
        <f>IFERROR(VLOOKUP(Q84,'Conversion Tables'!$B$8:$E$32,3,FALSE),0)</f>
        <v>0</v>
      </c>
      <c r="CU84" s="63">
        <f>(CS84-CT84)/'Conversion Tables'!$D$32*Max_Point</f>
        <v>0</v>
      </c>
      <c r="CV84" s="63">
        <f>(1+SUMPRODUCT($EG84:$EI84,'Conversion Tables'!$S$9:$U$9))</f>
        <v>1</v>
      </c>
      <c r="CW84" s="63">
        <f>(1+SUMPRODUCT($EJ84:$EL84,'Conversion Tables'!$V$9:$X$9))</f>
        <v>1</v>
      </c>
      <c r="CX84" s="64">
        <f>CU84*CV84*CW84*'Weighting Scale'!$D$11</f>
        <v>0</v>
      </c>
      <c r="CY84" s="63">
        <f>IFERROR(VLOOKUP(S84,'Conversion Tables'!$B$8:$E$32,4,FALSE),0)</f>
        <v>0</v>
      </c>
      <c r="CZ84" s="63">
        <f>IFERROR(VLOOKUP(T84,'Conversion Tables'!$B$8:$E$32,4,FALSE),0)</f>
        <v>0</v>
      </c>
      <c r="DA84" s="63">
        <f>(CY84-CZ84)/'Conversion Tables'!$E$32*Max_Point</f>
        <v>0</v>
      </c>
      <c r="DB84" s="63">
        <f>(1+SUMPRODUCT($EG84:$EI84,'Conversion Tables'!$S$10:$U$10))</f>
        <v>1</v>
      </c>
      <c r="DC84" s="63">
        <f>(1+SUMPRODUCT($EJ84:$EL84,'Conversion Tables'!$V$10:$X$10))</f>
        <v>1</v>
      </c>
      <c r="DD84" s="64">
        <f>DA84*DB84*DC84*'Weighting Scale'!$D$12</f>
        <v>0</v>
      </c>
      <c r="DE84" s="63">
        <f>IFERROR(VLOOKUP(V84,'Conversion Tables'!$G$8:$N$12,2, FALSE)/'Conversion Tables'!$H$12*Max_Point,0)</f>
        <v>0</v>
      </c>
      <c r="DF84" s="63">
        <f>(1+SUMPRODUCT($EG84:$EI84,'Conversion Tables'!$S$11:$U$11))</f>
        <v>1</v>
      </c>
      <c r="DG84" s="63">
        <f>(1+SUMPRODUCT($EJ84:$EL84,'Conversion Tables'!$V$11:$X$11))</f>
        <v>1</v>
      </c>
      <c r="DH84" s="64">
        <f>DE84*DF84*DG84*'Weighting Scale'!$D$14</f>
        <v>0</v>
      </c>
      <c r="DI84" s="63">
        <f>IFERROR(VLOOKUP(X84,'Conversion Tables'!$G$8:$N$12,3,FALSE)/'Conversion Tables'!$I$12*Max_Point,0)</f>
        <v>0</v>
      </c>
      <c r="DJ84" s="63">
        <f>(1+SUMPRODUCT($EG84:$EI84,'Conversion Tables'!$S$12:$U$12))</f>
        <v>1</v>
      </c>
      <c r="DK84" s="63">
        <f>(1+SUMPRODUCT($EJ84:$EL84,'Conversion Tables'!$V$12:$X$12))</f>
        <v>1</v>
      </c>
      <c r="DL84" s="64">
        <f>DI84*DJ84*DK84*'Weighting Scale'!$D$15</f>
        <v>0</v>
      </c>
      <c r="DM84" s="63">
        <f>IFERROR(VLOOKUP(Y84,'Conversion Tables'!$G$8:$N$12,4,FALSE)/'Conversion Tables'!$J$12*Max_Point,0)</f>
        <v>0</v>
      </c>
      <c r="DN84" s="63">
        <f>(1+SUMPRODUCT($EG84:$EI84,'Conversion Tables'!$S$13:$U$13))</f>
        <v>1</v>
      </c>
      <c r="DO84" s="63">
        <f>(1+SUMPRODUCT($EJ84:$EL84,'Conversion Tables'!$V$13:$X$13))</f>
        <v>1</v>
      </c>
      <c r="DP84" s="64">
        <f>DM84*DN84*DO84*'Weighting Scale'!$D$13</f>
        <v>0</v>
      </c>
      <c r="DQ84" s="63">
        <f>IFERROR(VLOOKUP(AA84,'Conversion Tables'!$G$8:$N$12,4,FALSE)/'Conversion Tables'!$K$12*Max_Point,0)</f>
        <v>0</v>
      </c>
      <c r="DR84" s="63">
        <f>(1+SUMPRODUCT($EG84:$EI84,'Conversion Tables'!$S$14:$U$14))</f>
        <v>1</v>
      </c>
      <c r="DS84" s="63">
        <f>(1+SUMPRODUCT($EJ84:$EL84,'Conversion Tables'!$V$14:$X$14))</f>
        <v>1</v>
      </c>
      <c r="DT84" s="64">
        <f>DQ84*DR84*DS84*'Weighting Scale'!$D$16</f>
        <v>0</v>
      </c>
      <c r="DU84" s="63">
        <f>IFERROR(VLOOKUP(AB84,'Conversion Tables'!$G$8:$N$12,5,FALSE)/'Conversion Tables'!$L$12*Max_Point,0)</f>
        <v>0</v>
      </c>
      <c r="DV84" s="63">
        <f>(1+SUMPRODUCT($EG84:$EI84,'Conversion Tables'!$S$15:$U$15))</f>
        <v>1</v>
      </c>
      <c r="DW84" s="63">
        <f>(1+SUMPRODUCT($EJ84:$EL84,'Conversion Tables'!$V$15:$X$15))</f>
        <v>1</v>
      </c>
      <c r="DX84" s="64">
        <f>DU84*DV84*DW84*'Weighting Scale'!$D$17</f>
        <v>0</v>
      </c>
      <c r="DY84" s="63">
        <f>IFERROR(VLOOKUP(AC84,'Conversion Tables'!$G$8:$N$12,6,FALSE)/'Conversion Tables'!$M$12*Max_Point,0)</f>
        <v>0</v>
      </c>
      <c r="DZ84" s="63">
        <f>(1+SUMPRODUCT($EG84:$EI84,'Conversion Tables'!$S$16:$U$16))</f>
        <v>1</v>
      </c>
      <c r="EA84" s="63">
        <f>(1+SUMPRODUCT($EJ84:$EL84,'Conversion Tables'!$V$16:$X$16))</f>
        <v>1</v>
      </c>
      <c r="EB84" s="64">
        <f>DY84*DZ84*EA84*'Weighting Scale'!$D$18</f>
        <v>0</v>
      </c>
      <c r="EC84" s="63">
        <f>IFERROR(VLOOKUP(AD84,'Conversion Tables'!$G$8:$N$12,7,FALSE)/'Conversion Tables'!$N$12*Max_Point,0)</f>
        <v>0</v>
      </c>
      <c r="ED84" s="63">
        <f>(1+SUMPRODUCT($EG84:$EI84,'Conversion Tables'!$S$17:$U$17))</f>
        <v>1</v>
      </c>
      <c r="EE84" s="63">
        <f>(1+SUMPRODUCT($EJ84:$EL84,'Conversion Tables'!$V$17:$X$17))</f>
        <v>1</v>
      </c>
      <c r="EF84" s="64">
        <f>EC84*ED84*EE84*'Weighting Scale'!$D$19</f>
        <v>0</v>
      </c>
      <c r="EG84" s="63">
        <f>IFERROR(VLOOKUP(AE84,'Conversion Tables'!$G$16:$M$20,2,FALSE)/'Conversion Tables'!$H$20*'Conversion Tables'!$H$21,0)</f>
        <v>0</v>
      </c>
      <c r="EH84" s="63">
        <f>IFERROR(VLOOKUP(AF84,'Conversion Tables'!$G$16:$M$20,3,FALSE)/'Conversion Tables'!$I$20*'Conversion Tables'!$I$21,0)</f>
        <v>0</v>
      </c>
      <c r="EI84" s="63">
        <f>IFERROR(VLOOKUP(AG84,'Conversion Tables'!$G$16:$M$20,4,FALSE)/'Conversion Tables'!J$20*'Conversion Tables'!$J$21,0)</f>
        <v>0</v>
      </c>
      <c r="EJ84" s="63">
        <f>IFERROR(VLOOKUP(AH84,'Conversion Tables'!$G$16:$M$20,5,FALSE)/'Conversion Tables'!K$20*'Conversion Tables'!$K$21,0)</f>
        <v>0</v>
      </c>
      <c r="EK84" s="63">
        <f>IFERROR(VLOOKUP(AI84,'Conversion Tables'!$G$16:$M$20,6,FALSE)/'Conversion Tables'!L$20*'Conversion Tables'!$L$21,0)</f>
        <v>0</v>
      </c>
      <c r="EL84" s="63">
        <f>IFERROR(VLOOKUP(AJ84,'Conversion Tables'!$G$16:$M$20,7,FALSE)/'Conversion Tables'!M$20*'Conversion Tables'!$M$21,0)</f>
        <v>0</v>
      </c>
      <c r="EM84" s="64">
        <f t="shared" si="53"/>
        <v>0</v>
      </c>
    </row>
    <row r="85" spans="1:143" ht="39" customHeight="1" thickBot="1" x14ac:dyDescent="0.3">
      <c r="A85" s="156">
        <v>74</v>
      </c>
      <c r="B85" s="66"/>
      <c r="C85" s="67"/>
      <c r="D85" s="67"/>
      <c r="E85" s="157"/>
      <c r="F85" s="67"/>
      <c r="G85" s="158"/>
      <c r="H85" s="110"/>
      <c r="I85" s="99"/>
      <c r="J85" s="118"/>
      <c r="K85" s="131" t="str">
        <f t="shared" si="38"/>
        <v/>
      </c>
      <c r="L85" s="119"/>
      <c r="M85" s="97"/>
      <c r="N85" s="97"/>
      <c r="O85" s="119"/>
      <c r="P85" s="97"/>
      <c r="Q85" s="97"/>
      <c r="R85" s="119"/>
      <c r="S85" s="97"/>
      <c r="T85" s="97"/>
      <c r="U85" s="119"/>
      <c r="V85" s="97"/>
      <c r="W85" s="119"/>
      <c r="X85" s="97"/>
      <c r="Y85" s="97"/>
      <c r="Z85" s="201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135">
        <f t="shared" si="39"/>
        <v>0</v>
      </c>
      <c r="AL85" s="135">
        <f t="shared" si="40"/>
        <v>0</v>
      </c>
      <c r="AM85" s="135">
        <f t="shared" si="41"/>
        <v>0</v>
      </c>
      <c r="AN85" s="135">
        <f t="shared" si="42"/>
        <v>0</v>
      </c>
      <c r="AO85" s="135">
        <f t="shared" si="43"/>
        <v>0</v>
      </c>
      <c r="AP85" s="135">
        <f t="shared" si="44"/>
        <v>0</v>
      </c>
      <c r="AQ85" s="135">
        <f t="shared" si="45"/>
        <v>0</v>
      </c>
      <c r="AR85" s="135">
        <f t="shared" si="46"/>
        <v>0</v>
      </c>
      <c r="AS85" s="135">
        <f t="shared" si="47"/>
        <v>0</v>
      </c>
      <c r="AT85" s="135">
        <f t="shared" si="48"/>
        <v>0</v>
      </c>
      <c r="AU85" s="170">
        <f t="shared" si="49"/>
        <v>0</v>
      </c>
      <c r="AV85" s="342" t="str">
        <f t="shared" si="54"/>
        <v/>
      </c>
      <c r="AW85" s="136" t="str">
        <f t="shared" si="50"/>
        <v/>
      </c>
      <c r="AX85" s="112"/>
      <c r="AY85" s="348" t="str">
        <f t="shared" si="51"/>
        <v/>
      </c>
      <c r="AZ85" s="133"/>
      <c r="BA85" s="149">
        <f t="shared" si="52"/>
        <v>0</v>
      </c>
      <c r="BB85" s="209"/>
      <c r="BC85" s="212"/>
      <c r="BD85" s="212"/>
      <c r="BE85" s="212"/>
      <c r="BF85" s="212"/>
      <c r="BG85" s="213"/>
      <c r="BH85" s="257" t="str">
        <f t="shared" si="55"/>
        <v/>
      </c>
      <c r="BI85" s="115"/>
      <c r="BJ85" s="116"/>
      <c r="BK85" s="116"/>
      <c r="BL85" s="116"/>
      <c r="BM85" s="116"/>
      <c r="BN85" s="116"/>
      <c r="BO85" s="116"/>
      <c r="BP85" s="140" t="str">
        <f>IF(AZ85&lt;=1,"",IF($BJ85="",0,VLOOKUP($BJ85,'Conversion Tables'!$B$37:$C$62,2,FALSE))+IF($BK85="",0,VLOOKUP($BK85,'Conversion Tables'!$B$37:$C$62,2,FALSE))+IF($BL85="",0,VLOOKUP($BL85,'Conversion Tables'!$B$37:$C$62,2,FALSE))+IF($BM85="",0,VLOOKUP($BM85,'Conversion Tables'!$B$37:$C$62,2,FALSE))+IF($BN85="",0,VLOOKUP($BN85,'Conversion Tables'!$B$37:$C$62,2,FALSE))+IF($BO85="",0,VLOOKUP($BO85,'Conversion Tables'!$B$37:$C$62,2,FALSE)))</f>
        <v/>
      </c>
      <c r="BQ85" s="138"/>
      <c r="BR85" s="117"/>
      <c r="CM85" s="63">
        <f>IFERROR(VLOOKUP(M85,'Conversion Tables'!$B$8:$E$32,2,FALSE),0)</f>
        <v>0</v>
      </c>
      <c r="CN85" s="63">
        <f>IFERROR(VLOOKUP(N85,'Conversion Tables'!$B$8:$E$32,2,FALSE),0)</f>
        <v>0</v>
      </c>
      <c r="CO85" s="63">
        <f>(CM85-CN85)/'Conversion Tables'!$C$32*Max_Point</f>
        <v>0</v>
      </c>
      <c r="CP85" s="63">
        <f>(1+SUMPRODUCT($EG85:$EI85,'Conversion Tables'!$S$8:$U$8))</f>
        <v>1</v>
      </c>
      <c r="CQ85" s="63">
        <f>(1+SUMPRODUCT($EJ85:$EL85,'Conversion Tables'!$V$8:$X$8))</f>
        <v>1</v>
      </c>
      <c r="CR85" s="64">
        <f>CO85*CP85*CQ85*'Weighting Scale'!$D$10</f>
        <v>0</v>
      </c>
      <c r="CS85" s="63">
        <f>IFERROR(VLOOKUP(P85,'Conversion Tables'!$B$8:$E$32,3,FALSE),0)</f>
        <v>0</v>
      </c>
      <c r="CT85" s="63">
        <f>IFERROR(VLOOKUP(Q85,'Conversion Tables'!$B$8:$E$32,3,FALSE),0)</f>
        <v>0</v>
      </c>
      <c r="CU85" s="63">
        <f>(CS85-CT85)/'Conversion Tables'!$D$32*Max_Point</f>
        <v>0</v>
      </c>
      <c r="CV85" s="63">
        <f>(1+SUMPRODUCT($EG85:$EI85,'Conversion Tables'!$S$9:$U$9))</f>
        <v>1</v>
      </c>
      <c r="CW85" s="63">
        <f>(1+SUMPRODUCT($EJ85:$EL85,'Conversion Tables'!$V$9:$X$9))</f>
        <v>1</v>
      </c>
      <c r="CX85" s="64">
        <f>CU85*CV85*CW85*'Weighting Scale'!$D$11</f>
        <v>0</v>
      </c>
      <c r="CY85" s="63">
        <f>IFERROR(VLOOKUP(S85,'Conversion Tables'!$B$8:$E$32,4,FALSE),0)</f>
        <v>0</v>
      </c>
      <c r="CZ85" s="63">
        <f>IFERROR(VLOOKUP(T85,'Conversion Tables'!$B$8:$E$32,4,FALSE),0)</f>
        <v>0</v>
      </c>
      <c r="DA85" s="63">
        <f>(CY85-CZ85)/'Conversion Tables'!$E$32*Max_Point</f>
        <v>0</v>
      </c>
      <c r="DB85" s="63">
        <f>(1+SUMPRODUCT($EG85:$EI85,'Conversion Tables'!$S$10:$U$10))</f>
        <v>1</v>
      </c>
      <c r="DC85" s="63">
        <f>(1+SUMPRODUCT($EJ85:$EL85,'Conversion Tables'!$V$10:$X$10))</f>
        <v>1</v>
      </c>
      <c r="DD85" s="64">
        <f>DA85*DB85*DC85*'Weighting Scale'!$D$12</f>
        <v>0</v>
      </c>
      <c r="DE85" s="63">
        <f>IFERROR(VLOOKUP(V85,'Conversion Tables'!$G$8:$N$12,2, FALSE)/'Conversion Tables'!$H$12*Max_Point,0)</f>
        <v>0</v>
      </c>
      <c r="DF85" s="63">
        <f>(1+SUMPRODUCT($EG85:$EI85,'Conversion Tables'!$S$11:$U$11))</f>
        <v>1</v>
      </c>
      <c r="DG85" s="63">
        <f>(1+SUMPRODUCT($EJ85:$EL85,'Conversion Tables'!$V$11:$X$11))</f>
        <v>1</v>
      </c>
      <c r="DH85" s="64">
        <f>DE85*DF85*DG85*'Weighting Scale'!$D$14</f>
        <v>0</v>
      </c>
      <c r="DI85" s="63">
        <f>IFERROR(VLOOKUP(X85,'Conversion Tables'!$G$8:$N$12,3,FALSE)/'Conversion Tables'!$I$12*Max_Point,0)</f>
        <v>0</v>
      </c>
      <c r="DJ85" s="63">
        <f>(1+SUMPRODUCT($EG85:$EI85,'Conversion Tables'!$S$12:$U$12))</f>
        <v>1</v>
      </c>
      <c r="DK85" s="63">
        <f>(1+SUMPRODUCT($EJ85:$EL85,'Conversion Tables'!$V$12:$X$12))</f>
        <v>1</v>
      </c>
      <c r="DL85" s="64">
        <f>DI85*DJ85*DK85*'Weighting Scale'!$D$15</f>
        <v>0</v>
      </c>
      <c r="DM85" s="63">
        <f>IFERROR(VLOOKUP(Y85,'Conversion Tables'!$G$8:$N$12,4,FALSE)/'Conversion Tables'!$J$12*Max_Point,0)</f>
        <v>0</v>
      </c>
      <c r="DN85" s="63">
        <f>(1+SUMPRODUCT($EG85:$EI85,'Conversion Tables'!$S$13:$U$13))</f>
        <v>1</v>
      </c>
      <c r="DO85" s="63">
        <f>(1+SUMPRODUCT($EJ85:$EL85,'Conversion Tables'!$V$13:$X$13))</f>
        <v>1</v>
      </c>
      <c r="DP85" s="64">
        <f>DM85*DN85*DO85*'Weighting Scale'!$D$13</f>
        <v>0</v>
      </c>
      <c r="DQ85" s="63">
        <f>IFERROR(VLOOKUP(AA85,'Conversion Tables'!$G$8:$N$12,4,FALSE)/'Conversion Tables'!$K$12*Max_Point,0)</f>
        <v>0</v>
      </c>
      <c r="DR85" s="63">
        <f>(1+SUMPRODUCT($EG85:$EI85,'Conversion Tables'!$S$14:$U$14))</f>
        <v>1</v>
      </c>
      <c r="DS85" s="63">
        <f>(1+SUMPRODUCT($EJ85:$EL85,'Conversion Tables'!$V$14:$X$14))</f>
        <v>1</v>
      </c>
      <c r="DT85" s="64">
        <f>DQ85*DR85*DS85*'Weighting Scale'!$D$16</f>
        <v>0</v>
      </c>
      <c r="DU85" s="63">
        <f>IFERROR(VLOOKUP(AB85,'Conversion Tables'!$G$8:$N$12,5,FALSE)/'Conversion Tables'!$L$12*Max_Point,0)</f>
        <v>0</v>
      </c>
      <c r="DV85" s="63">
        <f>(1+SUMPRODUCT($EG85:$EI85,'Conversion Tables'!$S$15:$U$15))</f>
        <v>1</v>
      </c>
      <c r="DW85" s="63">
        <f>(1+SUMPRODUCT($EJ85:$EL85,'Conversion Tables'!$V$15:$X$15))</f>
        <v>1</v>
      </c>
      <c r="DX85" s="64">
        <f>DU85*DV85*DW85*'Weighting Scale'!$D$17</f>
        <v>0</v>
      </c>
      <c r="DY85" s="63">
        <f>IFERROR(VLOOKUP(AC85,'Conversion Tables'!$G$8:$N$12,6,FALSE)/'Conversion Tables'!$M$12*Max_Point,0)</f>
        <v>0</v>
      </c>
      <c r="DZ85" s="63">
        <f>(1+SUMPRODUCT($EG85:$EI85,'Conversion Tables'!$S$16:$U$16))</f>
        <v>1</v>
      </c>
      <c r="EA85" s="63">
        <f>(1+SUMPRODUCT($EJ85:$EL85,'Conversion Tables'!$V$16:$X$16))</f>
        <v>1</v>
      </c>
      <c r="EB85" s="64">
        <f>DY85*DZ85*EA85*'Weighting Scale'!$D$18</f>
        <v>0</v>
      </c>
      <c r="EC85" s="63">
        <f>IFERROR(VLOOKUP(AD85,'Conversion Tables'!$G$8:$N$12,7,FALSE)/'Conversion Tables'!$N$12*Max_Point,0)</f>
        <v>0</v>
      </c>
      <c r="ED85" s="63">
        <f>(1+SUMPRODUCT($EG85:$EI85,'Conversion Tables'!$S$17:$U$17))</f>
        <v>1</v>
      </c>
      <c r="EE85" s="63">
        <f>(1+SUMPRODUCT($EJ85:$EL85,'Conversion Tables'!$V$17:$X$17))</f>
        <v>1</v>
      </c>
      <c r="EF85" s="64">
        <f>EC85*ED85*EE85*'Weighting Scale'!$D$19</f>
        <v>0</v>
      </c>
      <c r="EG85" s="63">
        <f>IFERROR(VLOOKUP(AE85,'Conversion Tables'!$G$16:$M$20,2,FALSE)/'Conversion Tables'!$H$20*'Conversion Tables'!$H$21,0)</f>
        <v>0</v>
      </c>
      <c r="EH85" s="63">
        <f>IFERROR(VLOOKUP(AF85,'Conversion Tables'!$G$16:$M$20,3,FALSE)/'Conversion Tables'!$I$20*'Conversion Tables'!$I$21,0)</f>
        <v>0</v>
      </c>
      <c r="EI85" s="63">
        <f>IFERROR(VLOOKUP(AG85,'Conversion Tables'!$G$16:$M$20,4,FALSE)/'Conversion Tables'!J$20*'Conversion Tables'!$J$21,0)</f>
        <v>0</v>
      </c>
      <c r="EJ85" s="63">
        <f>IFERROR(VLOOKUP(AH85,'Conversion Tables'!$G$16:$M$20,5,FALSE)/'Conversion Tables'!K$20*'Conversion Tables'!$K$21,0)</f>
        <v>0</v>
      </c>
      <c r="EK85" s="63">
        <f>IFERROR(VLOOKUP(AI85,'Conversion Tables'!$G$16:$M$20,6,FALSE)/'Conversion Tables'!L$20*'Conversion Tables'!$L$21,0)</f>
        <v>0</v>
      </c>
      <c r="EL85" s="63">
        <f>IFERROR(VLOOKUP(AJ85,'Conversion Tables'!$G$16:$M$20,7,FALSE)/'Conversion Tables'!M$20*'Conversion Tables'!$M$21,0)</f>
        <v>0</v>
      </c>
      <c r="EM85" s="64">
        <f t="shared" si="53"/>
        <v>0</v>
      </c>
    </row>
    <row r="86" spans="1:143" ht="39" customHeight="1" thickBot="1" x14ac:dyDescent="0.3">
      <c r="A86" s="156">
        <v>75</v>
      </c>
      <c r="B86" s="66"/>
      <c r="C86" s="67"/>
      <c r="D86" s="67"/>
      <c r="E86" s="157"/>
      <c r="F86" s="67"/>
      <c r="G86" s="158"/>
      <c r="H86" s="110"/>
      <c r="I86" s="99"/>
      <c r="J86" s="118"/>
      <c r="K86" s="131" t="str">
        <f t="shared" si="38"/>
        <v/>
      </c>
      <c r="L86" s="119"/>
      <c r="M86" s="97"/>
      <c r="N86" s="97"/>
      <c r="O86" s="119"/>
      <c r="P86" s="97"/>
      <c r="Q86" s="97"/>
      <c r="R86" s="119"/>
      <c r="S86" s="97"/>
      <c r="T86" s="97"/>
      <c r="U86" s="119"/>
      <c r="V86" s="97"/>
      <c r="W86" s="119"/>
      <c r="X86" s="97"/>
      <c r="Y86" s="97"/>
      <c r="Z86" s="201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135">
        <f t="shared" si="39"/>
        <v>0</v>
      </c>
      <c r="AL86" s="135">
        <f t="shared" si="40"/>
        <v>0</v>
      </c>
      <c r="AM86" s="135">
        <f t="shared" si="41"/>
        <v>0</v>
      </c>
      <c r="AN86" s="135">
        <f t="shared" si="42"/>
        <v>0</v>
      </c>
      <c r="AO86" s="135">
        <f t="shared" si="43"/>
        <v>0</v>
      </c>
      <c r="AP86" s="135">
        <f t="shared" si="44"/>
        <v>0</v>
      </c>
      <c r="AQ86" s="135">
        <f t="shared" si="45"/>
        <v>0</v>
      </c>
      <c r="AR86" s="135">
        <f t="shared" si="46"/>
        <v>0</v>
      </c>
      <c r="AS86" s="135">
        <f t="shared" si="47"/>
        <v>0</v>
      </c>
      <c r="AT86" s="135">
        <f t="shared" si="48"/>
        <v>0</v>
      </c>
      <c r="AU86" s="170">
        <f t="shared" si="49"/>
        <v>0</v>
      </c>
      <c r="AV86" s="342" t="str">
        <f t="shared" si="54"/>
        <v/>
      </c>
      <c r="AW86" s="136" t="str">
        <f t="shared" si="50"/>
        <v/>
      </c>
      <c r="AX86" s="112"/>
      <c r="AY86" s="348" t="str">
        <f t="shared" si="51"/>
        <v/>
      </c>
      <c r="AZ86" s="133"/>
      <c r="BA86" s="149">
        <f t="shared" si="52"/>
        <v>0</v>
      </c>
      <c r="BB86" s="209"/>
      <c r="BC86" s="212"/>
      <c r="BD86" s="212"/>
      <c r="BE86" s="212"/>
      <c r="BF86" s="212"/>
      <c r="BG86" s="213"/>
      <c r="BH86" s="257" t="str">
        <f t="shared" si="55"/>
        <v/>
      </c>
      <c r="BI86" s="115"/>
      <c r="BJ86" s="116"/>
      <c r="BK86" s="116"/>
      <c r="BL86" s="116"/>
      <c r="BM86" s="116"/>
      <c r="BN86" s="116"/>
      <c r="BO86" s="116"/>
      <c r="BP86" s="140" t="str">
        <f>IF(AZ86&lt;=1,"",IF($BJ86="",0,VLOOKUP($BJ86,'Conversion Tables'!$B$37:$C$62,2,FALSE))+IF($BK86="",0,VLOOKUP($BK86,'Conversion Tables'!$B$37:$C$62,2,FALSE))+IF($BL86="",0,VLOOKUP($BL86,'Conversion Tables'!$B$37:$C$62,2,FALSE))+IF($BM86="",0,VLOOKUP($BM86,'Conversion Tables'!$B$37:$C$62,2,FALSE))+IF($BN86="",0,VLOOKUP($BN86,'Conversion Tables'!$B$37:$C$62,2,FALSE))+IF($BO86="",0,VLOOKUP($BO86,'Conversion Tables'!$B$37:$C$62,2,FALSE)))</f>
        <v/>
      </c>
      <c r="BQ86" s="138"/>
      <c r="BR86" s="117"/>
      <c r="CM86" s="63">
        <f>IFERROR(VLOOKUP(M86,'Conversion Tables'!$B$8:$E$32,2,FALSE),0)</f>
        <v>0</v>
      </c>
      <c r="CN86" s="63">
        <f>IFERROR(VLOOKUP(N86,'Conversion Tables'!$B$8:$E$32,2,FALSE),0)</f>
        <v>0</v>
      </c>
      <c r="CO86" s="63">
        <f>(CM86-CN86)/'Conversion Tables'!$C$32*Max_Point</f>
        <v>0</v>
      </c>
      <c r="CP86" s="63">
        <f>(1+SUMPRODUCT($EG86:$EI86,'Conversion Tables'!$S$8:$U$8))</f>
        <v>1</v>
      </c>
      <c r="CQ86" s="63">
        <f>(1+SUMPRODUCT($EJ86:$EL86,'Conversion Tables'!$V$8:$X$8))</f>
        <v>1</v>
      </c>
      <c r="CR86" s="64">
        <f>CO86*CP86*CQ86*'Weighting Scale'!$D$10</f>
        <v>0</v>
      </c>
      <c r="CS86" s="63">
        <f>IFERROR(VLOOKUP(P86,'Conversion Tables'!$B$8:$E$32,3,FALSE),0)</f>
        <v>0</v>
      </c>
      <c r="CT86" s="63">
        <f>IFERROR(VLOOKUP(Q86,'Conversion Tables'!$B$8:$E$32,3,FALSE),0)</f>
        <v>0</v>
      </c>
      <c r="CU86" s="63">
        <f>(CS86-CT86)/'Conversion Tables'!$D$32*Max_Point</f>
        <v>0</v>
      </c>
      <c r="CV86" s="63">
        <f>(1+SUMPRODUCT($EG86:$EI86,'Conversion Tables'!$S$9:$U$9))</f>
        <v>1</v>
      </c>
      <c r="CW86" s="63">
        <f>(1+SUMPRODUCT($EJ86:$EL86,'Conversion Tables'!$V$9:$X$9))</f>
        <v>1</v>
      </c>
      <c r="CX86" s="64">
        <f>CU86*CV86*CW86*'Weighting Scale'!$D$11</f>
        <v>0</v>
      </c>
      <c r="CY86" s="63">
        <f>IFERROR(VLOOKUP(S86,'Conversion Tables'!$B$8:$E$32,4,FALSE),0)</f>
        <v>0</v>
      </c>
      <c r="CZ86" s="63">
        <f>IFERROR(VLOOKUP(T86,'Conversion Tables'!$B$8:$E$32,4,FALSE),0)</f>
        <v>0</v>
      </c>
      <c r="DA86" s="63">
        <f>(CY86-CZ86)/'Conversion Tables'!$E$32*Max_Point</f>
        <v>0</v>
      </c>
      <c r="DB86" s="63">
        <f>(1+SUMPRODUCT($EG86:$EI86,'Conversion Tables'!$S$10:$U$10))</f>
        <v>1</v>
      </c>
      <c r="DC86" s="63">
        <f>(1+SUMPRODUCT($EJ86:$EL86,'Conversion Tables'!$V$10:$X$10))</f>
        <v>1</v>
      </c>
      <c r="DD86" s="64">
        <f>DA86*DB86*DC86*'Weighting Scale'!$D$12</f>
        <v>0</v>
      </c>
      <c r="DE86" s="63">
        <f>IFERROR(VLOOKUP(V86,'Conversion Tables'!$G$8:$N$12,2, FALSE)/'Conversion Tables'!$H$12*Max_Point,0)</f>
        <v>0</v>
      </c>
      <c r="DF86" s="63">
        <f>(1+SUMPRODUCT($EG86:$EI86,'Conversion Tables'!$S$11:$U$11))</f>
        <v>1</v>
      </c>
      <c r="DG86" s="63">
        <f>(1+SUMPRODUCT($EJ86:$EL86,'Conversion Tables'!$V$11:$X$11))</f>
        <v>1</v>
      </c>
      <c r="DH86" s="64">
        <f>DE86*DF86*DG86*'Weighting Scale'!$D$14</f>
        <v>0</v>
      </c>
      <c r="DI86" s="63">
        <f>IFERROR(VLOOKUP(X86,'Conversion Tables'!$G$8:$N$12,3,FALSE)/'Conversion Tables'!$I$12*Max_Point,0)</f>
        <v>0</v>
      </c>
      <c r="DJ86" s="63">
        <f>(1+SUMPRODUCT($EG86:$EI86,'Conversion Tables'!$S$12:$U$12))</f>
        <v>1</v>
      </c>
      <c r="DK86" s="63">
        <f>(1+SUMPRODUCT($EJ86:$EL86,'Conversion Tables'!$V$12:$X$12))</f>
        <v>1</v>
      </c>
      <c r="DL86" s="64">
        <f>DI86*DJ86*DK86*'Weighting Scale'!$D$15</f>
        <v>0</v>
      </c>
      <c r="DM86" s="63">
        <f>IFERROR(VLOOKUP(Y86,'Conversion Tables'!$G$8:$N$12,4,FALSE)/'Conversion Tables'!$J$12*Max_Point,0)</f>
        <v>0</v>
      </c>
      <c r="DN86" s="63">
        <f>(1+SUMPRODUCT($EG86:$EI86,'Conversion Tables'!$S$13:$U$13))</f>
        <v>1</v>
      </c>
      <c r="DO86" s="63">
        <f>(1+SUMPRODUCT($EJ86:$EL86,'Conversion Tables'!$V$13:$X$13))</f>
        <v>1</v>
      </c>
      <c r="DP86" s="64">
        <f>DM86*DN86*DO86*'Weighting Scale'!$D$13</f>
        <v>0</v>
      </c>
      <c r="DQ86" s="63">
        <f>IFERROR(VLOOKUP(AA86,'Conversion Tables'!$G$8:$N$12,4,FALSE)/'Conversion Tables'!$K$12*Max_Point,0)</f>
        <v>0</v>
      </c>
      <c r="DR86" s="63">
        <f>(1+SUMPRODUCT($EG86:$EI86,'Conversion Tables'!$S$14:$U$14))</f>
        <v>1</v>
      </c>
      <c r="DS86" s="63">
        <f>(1+SUMPRODUCT($EJ86:$EL86,'Conversion Tables'!$V$14:$X$14))</f>
        <v>1</v>
      </c>
      <c r="DT86" s="64">
        <f>DQ86*DR86*DS86*'Weighting Scale'!$D$16</f>
        <v>0</v>
      </c>
      <c r="DU86" s="63">
        <f>IFERROR(VLOOKUP(AB86,'Conversion Tables'!$G$8:$N$12,5,FALSE)/'Conversion Tables'!$L$12*Max_Point,0)</f>
        <v>0</v>
      </c>
      <c r="DV86" s="63">
        <f>(1+SUMPRODUCT($EG86:$EI86,'Conversion Tables'!$S$15:$U$15))</f>
        <v>1</v>
      </c>
      <c r="DW86" s="63">
        <f>(1+SUMPRODUCT($EJ86:$EL86,'Conversion Tables'!$V$15:$X$15))</f>
        <v>1</v>
      </c>
      <c r="DX86" s="64">
        <f>DU86*DV86*DW86*'Weighting Scale'!$D$17</f>
        <v>0</v>
      </c>
      <c r="DY86" s="63">
        <f>IFERROR(VLOOKUP(AC86,'Conversion Tables'!$G$8:$N$12,6,FALSE)/'Conversion Tables'!$M$12*Max_Point,0)</f>
        <v>0</v>
      </c>
      <c r="DZ86" s="63">
        <f>(1+SUMPRODUCT($EG86:$EI86,'Conversion Tables'!$S$16:$U$16))</f>
        <v>1</v>
      </c>
      <c r="EA86" s="63">
        <f>(1+SUMPRODUCT($EJ86:$EL86,'Conversion Tables'!$V$16:$X$16))</f>
        <v>1</v>
      </c>
      <c r="EB86" s="64">
        <f>DY86*DZ86*EA86*'Weighting Scale'!$D$18</f>
        <v>0</v>
      </c>
      <c r="EC86" s="63">
        <f>IFERROR(VLOOKUP(AD86,'Conversion Tables'!$G$8:$N$12,7,FALSE)/'Conversion Tables'!$N$12*Max_Point,0)</f>
        <v>0</v>
      </c>
      <c r="ED86" s="63">
        <f>(1+SUMPRODUCT($EG86:$EI86,'Conversion Tables'!$S$17:$U$17))</f>
        <v>1</v>
      </c>
      <c r="EE86" s="63">
        <f>(1+SUMPRODUCT($EJ86:$EL86,'Conversion Tables'!$V$17:$X$17))</f>
        <v>1</v>
      </c>
      <c r="EF86" s="64">
        <f>EC86*ED86*EE86*'Weighting Scale'!$D$19</f>
        <v>0</v>
      </c>
      <c r="EG86" s="63">
        <f>IFERROR(VLOOKUP(AE86,'Conversion Tables'!$G$16:$M$20,2,FALSE)/'Conversion Tables'!$H$20*'Conversion Tables'!$H$21,0)</f>
        <v>0</v>
      </c>
      <c r="EH86" s="63">
        <f>IFERROR(VLOOKUP(AF86,'Conversion Tables'!$G$16:$M$20,3,FALSE)/'Conversion Tables'!$I$20*'Conversion Tables'!$I$21,0)</f>
        <v>0</v>
      </c>
      <c r="EI86" s="63">
        <f>IFERROR(VLOOKUP(AG86,'Conversion Tables'!$G$16:$M$20,4,FALSE)/'Conversion Tables'!J$20*'Conversion Tables'!$J$21,0)</f>
        <v>0</v>
      </c>
      <c r="EJ86" s="63">
        <f>IFERROR(VLOOKUP(AH86,'Conversion Tables'!$G$16:$M$20,5,FALSE)/'Conversion Tables'!K$20*'Conversion Tables'!$K$21,0)</f>
        <v>0</v>
      </c>
      <c r="EK86" s="63">
        <f>IFERROR(VLOOKUP(AI86,'Conversion Tables'!$G$16:$M$20,6,FALSE)/'Conversion Tables'!L$20*'Conversion Tables'!$L$21,0)</f>
        <v>0</v>
      </c>
      <c r="EL86" s="63">
        <f>IFERROR(VLOOKUP(AJ86,'Conversion Tables'!$G$16:$M$20,7,FALSE)/'Conversion Tables'!M$20*'Conversion Tables'!$M$21,0)</f>
        <v>0</v>
      </c>
      <c r="EM86" s="64">
        <f t="shared" si="53"/>
        <v>0</v>
      </c>
    </row>
    <row r="87" spans="1:143" ht="39" customHeight="1" thickBot="1" x14ac:dyDescent="0.3">
      <c r="A87" s="156">
        <v>76</v>
      </c>
      <c r="B87" s="66"/>
      <c r="C87" s="67"/>
      <c r="D87" s="67"/>
      <c r="E87" s="157"/>
      <c r="F87" s="67"/>
      <c r="G87" s="158"/>
      <c r="H87" s="110"/>
      <c r="I87" s="99"/>
      <c r="J87" s="118"/>
      <c r="K87" s="131" t="str">
        <f t="shared" si="38"/>
        <v/>
      </c>
      <c r="L87" s="119"/>
      <c r="M87" s="97"/>
      <c r="N87" s="97"/>
      <c r="O87" s="119"/>
      <c r="P87" s="97"/>
      <c r="Q87" s="97"/>
      <c r="R87" s="119"/>
      <c r="S87" s="97"/>
      <c r="T87" s="97"/>
      <c r="U87" s="119"/>
      <c r="V87" s="97"/>
      <c r="W87" s="119"/>
      <c r="X87" s="97"/>
      <c r="Y87" s="97"/>
      <c r="Z87" s="201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135">
        <f t="shared" si="39"/>
        <v>0</v>
      </c>
      <c r="AL87" s="135">
        <f t="shared" si="40"/>
        <v>0</v>
      </c>
      <c r="AM87" s="135">
        <f t="shared" si="41"/>
        <v>0</v>
      </c>
      <c r="AN87" s="135">
        <f t="shared" si="42"/>
        <v>0</v>
      </c>
      <c r="AO87" s="135">
        <f t="shared" si="43"/>
        <v>0</v>
      </c>
      <c r="AP87" s="135">
        <f t="shared" si="44"/>
        <v>0</v>
      </c>
      <c r="AQ87" s="135">
        <f t="shared" si="45"/>
        <v>0</v>
      </c>
      <c r="AR87" s="135">
        <f t="shared" si="46"/>
        <v>0</v>
      </c>
      <c r="AS87" s="135">
        <f t="shared" si="47"/>
        <v>0</v>
      </c>
      <c r="AT87" s="135">
        <f t="shared" si="48"/>
        <v>0</v>
      </c>
      <c r="AU87" s="170">
        <f t="shared" si="49"/>
        <v>0</v>
      </c>
      <c r="AV87" s="342" t="str">
        <f t="shared" si="54"/>
        <v/>
      </c>
      <c r="AW87" s="136" t="str">
        <f t="shared" si="50"/>
        <v/>
      </c>
      <c r="AX87" s="112"/>
      <c r="AY87" s="348" t="str">
        <f t="shared" si="51"/>
        <v/>
      </c>
      <c r="AZ87" s="133"/>
      <c r="BA87" s="149">
        <f t="shared" si="52"/>
        <v>0</v>
      </c>
      <c r="BB87" s="209"/>
      <c r="BC87" s="212"/>
      <c r="BD87" s="212"/>
      <c r="BE87" s="212"/>
      <c r="BF87" s="212"/>
      <c r="BG87" s="213"/>
      <c r="BH87" s="257" t="str">
        <f t="shared" si="55"/>
        <v/>
      </c>
      <c r="BI87" s="115"/>
      <c r="BJ87" s="116"/>
      <c r="BK87" s="116"/>
      <c r="BL87" s="116"/>
      <c r="BM87" s="116"/>
      <c r="BN87" s="116"/>
      <c r="BO87" s="116"/>
      <c r="BP87" s="140" t="str">
        <f>IF(AZ87&lt;=1,"",IF($BJ87="",0,VLOOKUP($BJ87,'Conversion Tables'!$B$37:$C$62,2,FALSE))+IF($BK87="",0,VLOOKUP($BK87,'Conversion Tables'!$B$37:$C$62,2,FALSE))+IF($BL87="",0,VLOOKUP($BL87,'Conversion Tables'!$B$37:$C$62,2,FALSE))+IF($BM87="",0,VLOOKUP($BM87,'Conversion Tables'!$B$37:$C$62,2,FALSE))+IF($BN87="",0,VLOOKUP($BN87,'Conversion Tables'!$B$37:$C$62,2,FALSE))+IF($BO87="",0,VLOOKUP($BO87,'Conversion Tables'!$B$37:$C$62,2,FALSE)))</f>
        <v/>
      </c>
      <c r="BQ87" s="138"/>
      <c r="BR87" s="117"/>
      <c r="CM87" s="63">
        <f>IFERROR(VLOOKUP(M87,'Conversion Tables'!$B$8:$E$32,2,FALSE),0)</f>
        <v>0</v>
      </c>
      <c r="CN87" s="63">
        <f>IFERROR(VLOOKUP(N87,'Conversion Tables'!$B$8:$E$32,2,FALSE),0)</f>
        <v>0</v>
      </c>
      <c r="CO87" s="63">
        <f>(CM87-CN87)/'Conversion Tables'!$C$32*Max_Point</f>
        <v>0</v>
      </c>
      <c r="CP87" s="63">
        <f>(1+SUMPRODUCT($EG87:$EI87,'Conversion Tables'!$S$8:$U$8))</f>
        <v>1</v>
      </c>
      <c r="CQ87" s="63">
        <f>(1+SUMPRODUCT($EJ87:$EL87,'Conversion Tables'!$V$8:$X$8))</f>
        <v>1</v>
      </c>
      <c r="CR87" s="64">
        <f>CO87*CP87*CQ87*'Weighting Scale'!$D$10</f>
        <v>0</v>
      </c>
      <c r="CS87" s="63">
        <f>IFERROR(VLOOKUP(P87,'Conversion Tables'!$B$8:$E$32,3,FALSE),0)</f>
        <v>0</v>
      </c>
      <c r="CT87" s="63">
        <f>IFERROR(VLOOKUP(Q87,'Conversion Tables'!$B$8:$E$32,3,FALSE),0)</f>
        <v>0</v>
      </c>
      <c r="CU87" s="63">
        <f>(CS87-CT87)/'Conversion Tables'!$D$32*Max_Point</f>
        <v>0</v>
      </c>
      <c r="CV87" s="63">
        <f>(1+SUMPRODUCT($EG87:$EI87,'Conversion Tables'!$S$9:$U$9))</f>
        <v>1</v>
      </c>
      <c r="CW87" s="63">
        <f>(1+SUMPRODUCT($EJ87:$EL87,'Conversion Tables'!$V$9:$X$9))</f>
        <v>1</v>
      </c>
      <c r="CX87" s="64">
        <f>CU87*CV87*CW87*'Weighting Scale'!$D$11</f>
        <v>0</v>
      </c>
      <c r="CY87" s="63">
        <f>IFERROR(VLOOKUP(S87,'Conversion Tables'!$B$8:$E$32,4,FALSE),0)</f>
        <v>0</v>
      </c>
      <c r="CZ87" s="63">
        <f>IFERROR(VLOOKUP(T87,'Conversion Tables'!$B$8:$E$32,4,FALSE),0)</f>
        <v>0</v>
      </c>
      <c r="DA87" s="63">
        <f>(CY87-CZ87)/'Conversion Tables'!$E$32*Max_Point</f>
        <v>0</v>
      </c>
      <c r="DB87" s="63">
        <f>(1+SUMPRODUCT($EG87:$EI87,'Conversion Tables'!$S$10:$U$10))</f>
        <v>1</v>
      </c>
      <c r="DC87" s="63">
        <f>(1+SUMPRODUCT($EJ87:$EL87,'Conversion Tables'!$V$10:$X$10))</f>
        <v>1</v>
      </c>
      <c r="DD87" s="64">
        <f>DA87*DB87*DC87*'Weighting Scale'!$D$12</f>
        <v>0</v>
      </c>
      <c r="DE87" s="63">
        <f>IFERROR(VLOOKUP(V87,'Conversion Tables'!$G$8:$N$12,2, FALSE)/'Conversion Tables'!$H$12*Max_Point,0)</f>
        <v>0</v>
      </c>
      <c r="DF87" s="63">
        <f>(1+SUMPRODUCT($EG87:$EI87,'Conversion Tables'!$S$11:$U$11))</f>
        <v>1</v>
      </c>
      <c r="DG87" s="63">
        <f>(1+SUMPRODUCT($EJ87:$EL87,'Conversion Tables'!$V$11:$X$11))</f>
        <v>1</v>
      </c>
      <c r="DH87" s="64">
        <f>DE87*DF87*DG87*'Weighting Scale'!$D$14</f>
        <v>0</v>
      </c>
      <c r="DI87" s="63">
        <f>IFERROR(VLOOKUP(X87,'Conversion Tables'!$G$8:$N$12,3,FALSE)/'Conversion Tables'!$I$12*Max_Point,0)</f>
        <v>0</v>
      </c>
      <c r="DJ87" s="63">
        <f>(1+SUMPRODUCT($EG87:$EI87,'Conversion Tables'!$S$12:$U$12))</f>
        <v>1</v>
      </c>
      <c r="DK87" s="63">
        <f>(1+SUMPRODUCT($EJ87:$EL87,'Conversion Tables'!$V$12:$X$12))</f>
        <v>1</v>
      </c>
      <c r="DL87" s="64">
        <f>DI87*DJ87*DK87*'Weighting Scale'!$D$15</f>
        <v>0</v>
      </c>
      <c r="DM87" s="63">
        <f>IFERROR(VLOOKUP(Y87,'Conversion Tables'!$G$8:$N$12,4,FALSE)/'Conversion Tables'!$J$12*Max_Point,0)</f>
        <v>0</v>
      </c>
      <c r="DN87" s="63">
        <f>(1+SUMPRODUCT($EG87:$EI87,'Conversion Tables'!$S$13:$U$13))</f>
        <v>1</v>
      </c>
      <c r="DO87" s="63">
        <f>(1+SUMPRODUCT($EJ87:$EL87,'Conversion Tables'!$V$13:$X$13))</f>
        <v>1</v>
      </c>
      <c r="DP87" s="64">
        <f>DM87*DN87*DO87*'Weighting Scale'!$D$13</f>
        <v>0</v>
      </c>
      <c r="DQ87" s="63">
        <f>IFERROR(VLOOKUP(AA87,'Conversion Tables'!$G$8:$N$12,4,FALSE)/'Conversion Tables'!$K$12*Max_Point,0)</f>
        <v>0</v>
      </c>
      <c r="DR87" s="63">
        <f>(1+SUMPRODUCT($EG87:$EI87,'Conversion Tables'!$S$14:$U$14))</f>
        <v>1</v>
      </c>
      <c r="DS87" s="63">
        <f>(1+SUMPRODUCT($EJ87:$EL87,'Conversion Tables'!$V$14:$X$14))</f>
        <v>1</v>
      </c>
      <c r="DT87" s="64">
        <f>DQ87*DR87*DS87*'Weighting Scale'!$D$16</f>
        <v>0</v>
      </c>
      <c r="DU87" s="63">
        <f>IFERROR(VLOOKUP(AB87,'Conversion Tables'!$G$8:$N$12,5,FALSE)/'Conversion Tables'!$L$12*Max_Point,0)</f>
        <v>0</v>
      </c>
      <c r="DV87" s="63">
        <f>(1+SUMPRODUCT($EG87:$EI87,'Conversion Tables'!$S$15:$U$15))</f>
        <v>1</v>
      </c>
      <c r="DW87" s="63">
        <f>(1+SUMPRODUCT($EJ87:$EL87,'Conversion Tables'!$V$15:$X$15))</f>
        <v>1</v>
      </c>
      <c r="DX87" s="64">
        <f>DU87*DV87*DW87*'Weighting Scale'!$D$17</f>
        <v>0</v>
      </c>
      <c r="DY87" s="63">
        <f>IFERROR(VLOOKUP(AC87,'Conversion Tables'!$G$8:$N$12,6,FALSE)/'Conversion Tables'!$M$12*Max_Point,0)</f>
        <v>0</v>
      </c>
      <c r="DZ87" s="63">
        <f>(1+SUMPRODUCT($EG87:$EI87,'Conversion Tables'!$S$16:$U$16))</f>
        <v>1</v>
      </c>
      <c r="EA87" s="63">
        <f>(1+SUMPRODUCT($EJ87:$EL87,'Conversion Tables'!$V$16:$X$16))</f>
        <v>1</v>
      </c>
      <c r="EB87" s="64">
        <f>DY87*DZ87*EA87*'Weighting Scale'!$D$18</f>
        <v>0</v>
      </c>
      <c r="EC87" s="63">
        <f>IFERROR(VLOOKUP(AD87,'Conversion Tables'!$G$8:$N$12,7,FALSE)/'Conversion Tables'!$N$12*Max_Point,0)</f>
        <v>0</v>
      </c>
      <c r="ED87" s="63">
        <f>(1+SUMPRODUCT($EG87:$EI87,'Conversion Tables'!$S$17:$U$17))</f>
        <v>1</v>
      </c>
      <c r="EE87" s="63">
        <f>(1+SUMPRODUCT($EJ87:$EL87,'Conversion Tables'!$V$17:$X$17))</f>
        <v>1</v>
      </c>
      <c r="EF87" s="64">
        <f>EC87*ED87*EE87*'Weighting Scale'!$D$19</f>
        <v>0</v>
      </c>
      <c r="EG87" s="63">
        <f>IFERROR(VLOOKUP(AE87,'Conversion Tables'!$G$16:$M$20,2,FALSE)/'Conversion Tables'!$H$20*'Conversion Tables'!$H$21,0)</f>
        <v>0</v>
      </c>
      <c r="EH87" s="63">
        <f>IFERROR(VLOOKUP(AF87,'Conversion Tables'!$G$16:$M$20,3,FALSE)/'Conversion Tables'!$I$20*'Conversion Tables'!$I$21,0)</f>
        <v>0</v>
      </c>
      <c r="EI87" s="63">
        <f>IFERROR(VLOOKUP(AG87,'Conversion Tables'!$G$16:$M$20,4,FALSE)/'Conversion Tables'!J$20*'Conversion Tables'!$J$21,0)</f>
        <v>0</v>
      </c>
      <c r="EJ87" s="63">
        <f>IFERROR(VLOOKUP(AH87,'Conversion Tables'!$G$16:$M$20,5,FALSE)/'Conversion Tables'!K$20*'Conversion Tables'!$K$21,0)</f>
        <v>0</v>
      </c>
      <c r="EK87" s="63">
        <f>IFERROR(VLOOKUP(AI87,'Conversion Tables'!$G$16:$M$20,6,FALSE)/'Conversion Tables'!L$20*'Conversion Tables'!$L$21,0)</f>
        <v>0</v>
      </c>
      <c r="EL87" s="63">
        <f>IFERROR(VLOOKUP(AJ87,'Conversion Tables'!$G$16:$M$20,7,FALSE)/'Conversion Tables'!M$20*'Conversion Tables'!$M$21,0)</f>
        <v>0</v>
      </c>
      <c r="EM87" s="64">
        <f t="shared" si="53"/>
        <v>0</v>
      </c>
    </row>
    <row r="88" spans="1:143" ht="39" customHeight="1" thickBot="1" x14ac:dyDescent="0.3">
      <c r="A88" s="156">
        <v>77</v>
      </c>
      <c r="B88" s="66"/>
      <c r="C88" s="67"/>
      <c r="D88" s="67"/>
      <c r="E88" s="157"/>
      <c r="F88" s="67"/>
      <c r="G88" s="158"/>
      <c r="H88" s="110"/>
      <c r="I88" s="99"/>
      <c r="J88" s="118"/>
      <c r="K88" s="131" t="str">
        <f t="shared" si="38"/>
        <v/>
      </c>
      <c r="L88" s="119"/>
      <c r="M88" s="97"/>
      <c r="N88" s="97"/>
      <c r="O88" s="119"/>
      <c r="P88" s="97"/>
      <c r="Q88" s="97"/>
      <c r="R88" s="119"/>
      <c r="S88" s="97"/>
      <c r="T88" s="97"/>
      <c r="U88" s="119"/>
      <c r="V88" s="97"/>
      <c r="W88" s="119"/>
      <c r="X88" s="97"/>
      <c r="Y88" s="97"/>
      <c r="Z88" s="201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135">
        <f t="shared" si="39"/>
        <v>0</v>
      </c>
      <c r="AL88" s="135">
        <f t="shared" si="40"/>
        <v>0</v>
      </c>
      <c r="AM88" s="135">
        <f t="shared" si="41"/>
        <v>0</v>
      </c>
      <c r="AN88" s="135">
        <f t="shared" si="42"/>
        <v>0</v>
      </c>
      <c r="AO88" s="135">
        <f t="shared" si="43"/>
        <v>0</v>
      </c>
      <c r="AP88" s="135">
        <f t="shared" si="44"/>
        <v>0</v>
      </c>
      <c r="AQ88" s="135">
        <f t="shared" si="45"/>
        <v>0</v>
      </c>
      <c r="AR88" s="135">
        <f t="shared" si="46"/>
        <v>0</v>
      </c>
      <c r="AS88" s="135">
        <f t="shared" si="47"/>
        <v>0</v>
      </c>
      <c r="AT88" s="135">
        <f t="shared" si="48"/>
        <v>0</v>
      </c>
      <c r="AU88" s="170">
        <f t="shared" si="49"/>
        <v>0</v>
      </c>
      <c r="AV88" s="342" t="str">
        <f t="shared" si="54"/>
        <v/>
      </c>
      <c r="AW88" s="136" t="str">
        <f t="shared" si="50"/>
        <v/>
      </c>
      <c r="AX88" s="112"/>
      <c r="AY88" s="348" t="str">
        <f t="shared" si="51"/>
        <v/>
      </c>
      <c r="AZ88" s="133"/>
      <c r="BA88" s="149">
        <f t="shared" si="52"/>
        <v>0</v>
      </c>
      <c r="BB88" s="209"/>
      <c r="BC88" s="212"/>
      <c r="BD88" s="212"/>
      <c r="BE88" s="212"/>
      <c r="BF88" s="212"/>
      <c r="BG88" s="213"/>
      <c r="BH88" s="257" t="str">
        <f t="shared" si="55"/>
        <v/>
      </c>
      <c r="BI88" s="115"/>
      <c r="BJ88" s="116"/>
      <c r="BK88" s="116"/>
      <c r="BL88" s="116"/>
      <c r="BM88" s="116"/>
      <c r="BN88" s="116"/>
      <c r="BO88" s="116"/>
      <c r="BP88" s="140" t="str">
        <f>IF(AZ88&lt;=1,"",IF($BJ88="",0,VLOOKUP($BJ88,'Conversion Tables'!$B$37:$C$62,2,FALSE))+IF($BK88="",0,VLOOKUP($BK88,'Conversion Tables'!$B$37:$C$62,2,FALSE))+IF($BL88="",0,VLOOKUP($BL88,'Conversion Tables'!$B$37:$C$62,2,FALSE))+IF($BM88="",0,VLOOKUP($BM88,'Conversion Tables'!$B$37:$C$62,2,FALSE))+IF($BN88="",0,VLOOKUP($BN88,'Conversion Tables'!$B$37:$C$62,2,FALSE))+IF($BO88="",0,VLOOKUP($BO88,'Conversion Tables'!$B$37:$C$62,2,FALSE)))</f>
        <v/>
      </c>
      <c r="BQ88" s="138"/>
      <c r="BR88" s="117"/>
      <c r="CM88" s="63">
        <f>IFERROR(VLOOKUP(M88,'Conversion Tables'!$B$8:$E$32,2,FALSE),0)</f>
        <v>0</v>
      </c>
      <c r="CN88" s="63">
        <f>IFERROR(VLOOKUP(N88,'Conversion Tables'!$B$8:$E$32,2,FALSE),0)</f>
        <v>0</v>
      </c>
      <c r="CO88" s="63">
        <f>(CM88-CN88)/'Conversion Tables'!$C$32*Max_Point</f>
        <v>0</v>
      </c>
      <c r="CP88" s="63">
        <f>(1+SUMPRODUCT($EG88:$EI88,'Conversion Tables'!$S$8:$U$8))</f>
        <v>1</v>
      </c>
      <c r="CQ88" s="63">
        <f>(1+SUMPRODUCT($EJ88:$EL88,'Conversion Tables'!$V$8:$X$8))</f>
        <v>1</v>
      </c>
      <c r="CR88" s="64">
        <f>CO88*CP88*CQ88*'Weighting Scale'!$D$10</f>
        <v>0</v>
      </c>
      <c r="CS88" s="63">
        <f>IFERROR(VLOOKUP(P88,'Conversion Tables'!$B$8:$E$32,3,FALSE),0)</f>
        <v>0</v>
      </c>
      <c r="CT88" s="63">
        <f>IFERROR(VLOOKUP(Q88,'Conversion Tables'!$B$8:$E$32,3,FALSE),0)</f>
        <v>0</v>
      </c>
      <c r="CU88" s="63">
        <f>(CS88-CT88)/'Conversion Tables'!$D$32*Max_Point</f>
        <v>0</v>
      </c>
      <c r="CV88" s="63">
        <f>(1+SUMPRODUCT($EG88:$EI88,'Conversion Tables'!$S$9:$U$9))</f>
        <v>1</v>
      </c>
      <c r="CW88" s="63">
        <f>(1+SUMPRODUCT($EJ88:$EL88,'Conversion Tables'!$V$9:$X$9))</f>
        <v>1</v>
      </c>
      <c r="CX88" s="64">
        <f>CU88*CV88*CW88*'Weighting Scale'!$D$11</f>
        <v>0</v>
      </c>
      <c r="CY88" s="63">
        <f>IFERROR(VLOOKUP(S88,'Conversion Tables'!$B$8:$E$32,4,FALSE),0)</f>
        <v>0</v>
      </c>
      <c r="CZ88" s="63">
        <f>IFERROR(VLOOKUP(T88,'Conversion Tables'!$B$8:$E$32,4,FALSE),0)</f>
        <v>0</v>
      </c>
      <c r="DA88" s="63">
        <f>(CY88-CZ88)/'Conversion Tables'!$E$32*Max_Point</f>
        <v>0</v>
      </c>
      <c r="DB88" s="63">
        <f>(1+SUMPRODUCT($EG88:$EI88,'Conversion Tables'!$S$10:$U$10))</f>
        <v>1</v>
      </c>
      <c r="DC88" s="63">
        <f>(1+SUMPRODUCT($EJ88:$EL88,'Conversion Tables'!$V$10:$X$10))</f>
        <v>1</v>
      </c>
      <c r="DD88" s="64">
        <f>DA88*DB88*DC88*'Weighting Scale'!$D$12</f>
        <v>0</v>
      </c>
      <c r="DE88" s="63">
        <f>IFERROR(VLOOKUP(V88,'Conversion Tables'!$G$8:$N$12,2, FALSE)/'Conversion Tables'!$H$12*Max_Point,0)</f>
        <v>0</v>
      </c>
      <c r="DF88" s="63">
        <f>(1+SUMPRODUCT($EG88:$EI88,'Conversion Tables'!$S$11:$U$11))</f>
        <v>1</v>
      </c>
      <c r="DG88" s="63">
        <f>(1+SUMPRODUCT($EJ88:$EL88,'Conversion Tables'!$V$11:$X$11))</f>
        <v>1</v>
      </c>
      <c r="DH88" s="64">
        <f>DE88*DF88*DG88*'Weighting Scale'!$D$14</f>
        <v>0</v>
      </c>
      <c r="DI88" s="63">
        <f>IFERROR(VLOOKUP(X88,'Conversion Tables'!$G$8:$N$12,3,FALSE)/'Conversion Tables'!$I$12*Max_Point,0)</f>
        <v>0</v>
      </c>
      <c r="DJ88" s="63">
        <f>(1+SUMPRODUCT($EG88:$EI88,'Conversion Tables'!$S$12:$U$12))</f>
        <v>1</v>
      </c>
      <c r="DK88" s="63">
        <f>(1+SUMPRODUCT($EJ88:$EL88,'Conversion Tables'!$V$12:$X$12))</f>
        <v>1</v>
      </c>
      <c r="DL88" s="64">
        <f>DI88*DJ88*DK88*'Weighting Scale'!$D$15</f>
        <v>0</v>
      </c>
      <c r="DM88" s="63">
        <f>IFERROR(VLOOKUP(Y88,'Conversion Tables'!$G$8:$N$12,4,FALSE)/'Conversion Tables'!$J$12*Max_Point,0)</f>
        <v>0</v>
      </c>
      <c r="DN88" s="63">
        <f>(1+SUMPRODUCT($EG88:$EI88,'Conversion Tables'!$S$13:$U$13))</f>
        <v>1</v>
      </c>
      <c r="DO88" s="63">
        <f>(1+SUMPRODUCT($EJ88:$EL88,'Conversion Tables'!$V$13:$X$13))</f>
        <v>1</v>
      </c>
      <c r="DP88" s="64">
        <f>DM88*DN88*DO88*'Weighting Scale'!$D$13</f>
        <v>0</v>
      </c>
      <c r="DQ88" s="63">
        <f>IFERROR(VLOOKUP(AA88,'Conversion Tables'!$G$8:$N$12,4,FALSE)/'Conversion Tables'!$K$12*Max_Point,0)</f>
        <v>0</v>
      </c>
      <c r="DR88" s="63">
        <f>(1+SUMPRODUCT($EG88:$EI88,'Conversion Tables'!$S$14:$U$14))</f>
        <v>1</v>
      </c>
      <c r="DS88" s="63">
        <f>(1+SUMPRODUCT($EJ88:$EL88,'Conversion Tables'!$V$14:$X$14))</f>
        <v>1</v>
      </c>
      <c r="DT88" s="64">
        <f>DQ88*DR88*DS88*'Weighting Scale'!$D$16</f>
        <v>0</v>
      </c>
      <c r="DU88" s="63">
        <f>IFERROR(VLOOKUP(AB88,'Conversion Tables'!$G$8:$N$12,5,FALSE)/'Conversion Tables'!$L$12*Max_Point,0)</f>
        <v>0</v>
      </c>
      <c r="DV88" s="63">
        <f>(1+SUMPRODUCT($EG88:$EI88,'Conversion Tables'!$S$15:$U$15))</f>
        <v>1</v>
      </c>
      <c r="DW88" s="63">
        <f>(1+SUMPRODUCT($EJ88:$EL88,'Conversion Tables'!$V$15:$X$15))</f>
        <v>1</v>
      </c>
      <c r="DX88" s="64">
        <f>DU88*DV88*DW88*'Weighting Scale'!$D$17</f>
        <v>0</v>
      </c>
      <c r="DY88" s="63">
        <f>IFERROR(VLOOKUP(AC88,'Conversion Tables'!$G$8:$N$12,6,FALSE)/'Conversion Tables'!$M$12*Max_Point,0)</f>
        <v>0</v>
      </c>
      <c r="DZ88" s="63">
        <f>(1+SUMPRODUCT($EG88:$EI88,'Conversion Tables'!$S$16:$U$16))</f>
        <v>1</v>
      </c>
      <c r="EA88" s="63">
        <f>(1+SUMPRODUCT($EJ88:$EL88,'Conversion Tables'!$V$16:$X$16))</f>
        <v>1</v>
      </c>
      <c r="EB88" s="64">
        <f>DY88*DZ88*EA88*'Weighting Scale'!$D$18</f>
        <v>0</v>
      </c>
      <c r="EC88" s="63">
        <f>IFERROR(VLOOKUP(AD88,'Conversion Tables'!$G$8:$N$12,7,FALSE)/'Conversion Tables'!$N$12*Max_Point,0)</f>
        <v>0</v>
      </c>
      <c r="ED88" s="63">
        <f>(1+SUMPRODUCT($EG88:$EI88,'Conversion Tables'!$S$17:$U$17))</f>
        <v>1</v>
      </c>
      <c r="EE88" s="63">
        <f>(1+SUMPRODUCT($EJ88:$EL88,'Conversion Tables'!$V$17:$X$17))</f>
        <v>1</v>
      </c>
      <c r="EF88" s="64">
        <f>EC88*ED88*EE88*'Weighting Scale'!$D$19</f>
        <v>0</v>
      </c>
      <c r="EG88" s="63">
        <f>IFERROR(VLOOKUP(AE88,'Conversion Tables'!$G$16:$M$20,2,FALSE)/'Conversion Tables'!$H$20*'Conversion Tables'!$H$21,0)</f>
        <v>0</v>
      </c>
      <c r="EH88" s="63">
        <f>IFERROR(VLOOKUP(AF88,'Conversion Tables'!$G$16:$M$20,3,FALSE)/'Conversion Tables'!$I$20*'Conversion Tables'!$I$21,0)</f>
        <v>0</v>
      </c>
      <c r="EI88" s="63">
        <f>IFERROR(VLOOKUP(AG88,'Conversion Tables'!$G$16:$M$20,4,FALSE)/'Conversion Tables'!J$20*'Conversion Tables'!$J$21,0)</f>
        <v>0</v>
      </c>
      <c r="EJ88" s="63">
        <f>IFERROR(VLOOKUP(AH88,'Conversion Tables'!$G$16:$M$20,5,FALSE)/'Conversion Tables'!K$20*'Conversion Tables'!$K$21,0)</f>
        <v>0</v>
      </c>
      <c r="EK88" s="63">
        <f>IFERROR(VLOOKUP(AI88,'Conversion Tables'!$G$16:$M$20,6,FALSE)/'Conversion Tables'!L$20*'Conversion Tables'!$L$21,0)</f>
        <v>0</v>
      </c>
      <c r="EL88" s="63">
        <f>IFERROR(VLOOKUP(AJ88,'Conversion Tables'!$G$16:$M$20,7,FALSE)/'Conversion Tables'!M$20*'Conversion Tables'!$M$21,0)</f>
        <v>0</v>
      </c>
      <c r="EM88" s="64">
        <f t="shared" si="53"/>
        <v>0</v>
      </c>
    </row>
    <row r="89" spans="1:143" ht="39" customHeight="1" thickBot="1" x14ac:dyDescent="0.3">
      <c r="A89" s="156">
        <v>78</v>
      </c>
      <c r="B89" s="66"/>
      <c r="C89" s="67"/>
      <c r="D89" s="67"/>
      <c r="E89" s="157"/>
      <c r="F89" s="67"/>
      <c r="G89" s="158"/>
      <c r="H89" s="110"/>
      <c r="I89" s="99"/>
      <c r="J89" s="118"/>
      <c r="K89" s="131" t="str">
        <f t="shared" si="38"/>
        <v/>
      </c>
      <c r="L89" s="119"/>
      <c r="M89" s="97"/>
      <c r="N89" s="97"/>
      <c r="O89" s="119"/>
      <c r="P89" s="97"/>
      <c r="Q89" s="97"/>
      <c r="R89" s="119"/>
      <c r="S89" s="97"/>
      <c r="T89" s="97"/>
      <c r="U89" s="119"/>
      <c r="V89" s="97"/>
      <c r="W89" s="119"/>
      <c r="X89" s="97"/>
      <c r="Y89" s="97"/>
      <c r="Z89" s="201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135">
        <f t="shared" si="39"/>
        <v>0</v>
      </c>
      <c r="AL89" s="135">
        <f t="shared" si="40"/>
        <v>0</v>
      </c>
      <c r="AM89" s="135">
        <f t="shared" si="41"/>
        <v>0</v>
      </c>
      <c r="AN89" s="135">
        <f t="shared" si="42"/>
        <v>0</v>
      </c>
      <c r="AO89" s="135">
        <f t="shared" si="43"/>
        <v>0</v>
      </c>
      <c r="AP89" s="135">
        <f t="shared" si="44"/>
        <v>0</v>
      </c>
      <c r="AQ89" s="135">
        <f t="shared" si="45"/>
        <v>0</v>
      </c>
      <c r="AR89" s="135">
        <f t="shared" si="46"/>
        <v>0</v>
      </c>
      <c r="AS89" s="135">
        <f t="shared" si="47"/>
        <v>0</v>
      </c>
      <c r="AT89" s="135">
        <f t="shared" si="48"/>
        <v>0</v>
      </c>
      <c r="AU89" s="170">
        <f t="shared" si="49"/>
        <v>0</v>
      </c>
      <c r="AV89" s="342" t="str">
        <f t="shared" si="54"/>
        <v/>
      </c>
      <c r="AW89" s="136" t="str">
        <f t="shared" si="50"/>
        <v/>
      </c>
      <c r="AX89" s="112"/>
      <c r="AY89" s="348" t="str">
        <f t="shared" si="51"/>
        <v/>
      </c>
      <c r="AZ89" s="133"/>
      <c r="BA89" s="149">
        <f t="shared" si="52"/>
        <v>0</v>
      </c>
      <c r="BB89" s="209"/>
      <c r="BC89" s="212"/>
      <c r="BD89" s="212"/>
      <c r="BE89" s="212"/>
      <c r="BF89" s="212"/>
      <c r="BG89" s="213"/>
      <c r="BH89" s="257" t="str">
        <f t="shared" si="55"/>
        <v/>
      </c>
      <c r="BI89" s="115"/>
      <c r="BJ89" s="116"/>
      <c r="BK89" s="116"/>
      <c r="BL89" s="116"/>
      <c r="BM89" s="116"/>
      <c r="BN89" s="116"/>
      <c r="BO89" s="116"/>
      <c r="BP89" s="140" t="str">
        <f>IF(AZ89&lt;=1,"",IF($BJ89="",0,VLOOKUP($BJ89,'Conversion Tables'!$B$37:$C$62,2,FALSE))+IF($BK89="",0,VLOOKUP($BK89,'Conversion Tables'!$B$37:$C$62,2,FALSE))+IF($BL89="",0,VLOOKUP($BL89,'Conversion Tables'!$B$37:$C$62,2,FALSE))+IF($BM89="",0,VLOOKUP($BM89,'Conversion Tables'!$B$37:$C$62,2,FALSE))+IF($BN89="",0,VLOOKUP($BN89,'Conversion Tables'!$B$37:$C$62,2,FALSE))+IF($BO89="",0,VLOOKUP($BO89,'Conversion Tables'!$B$37:$C$62,2,FALSE)))</f>
        <v/>
      </c>
      <c r="BQ89" s="138"/>
      <c r="BR89" s="117"/>
      <c r="CM89" s="63">
        <f>IFERROR(VLOOKUP(M89,'Conversion Tables'!$B$8:$E$32,2,FALSE),0)</f>
        <v>0</v>
      </c>
      <c r="CN89" s="63">
        <f>IFERROR(VLOOKUP(N89,'Conversion Tables'!$B$8:$E$32,2,FALSE),0)</f>
        <v>0</v>
      </c>
      <c r="CO89" s="63">
        <f>(CM89-CN89)/'Conversion Tables'!$C$32*Max_Point</f>
        <v>0</v>
      </c>
      <c r="CP89" s="63">
        <f>(1+SUMPRODUCT($EG89:$EI89,'Conversion Tables'!$S$8:$U$8))</f>
        <v>1</v>
      </c>
      <c r="CQ89" s="63">
        <f>(1+SUMPRODUCT($EJ89:$EL89,'Conversion Tables'!$V$8:$X$8))</f>
        <v>1</v>
      </c>
      <c r="CR89" s="64">
        <f>CO89*CP89*CQ89*'Weighting Scale'!$D$10</f>
        <v>0</v>
      </c>
      <c r="CS89" s="63">
        <f>IFERROR(VLOOKUP(P89,'Conversion Tables'!$B$8:$E$32,3,FALSE),0)</f>
        <v>0</v>
      </c>
      <c r="CT89" s="63">
        <f>IFERROR(VLOOKUP(Q89,'Conversion Tables'!$B$8:$E$32,3,FALSE),0)</f>
        <v>0</v>
      </c>
      <c r="CU89" s="63">
        <f>(CS89-CT89)/'Conversion Tables'!$D$32*Max_Point</f>
        <v>0</v>
      </c>
      <c r="CV89" s="63">
        <f>(1+SUMPRODUCT($EG89:$EI89,'Conversion Tables'!$S$9:$U$9))</f>
        <v>1</v>
      </c>
      <c r="CW89" s="63">
        <f>(1+SUMPRODUCT($EJ89:$EL89,'Conversion Tables'!$V$9:$X$9))</f>
        <v>1</v>
      </c>
      <c r="CX89" s="64">
        <f>CU89*CV89*CW89*'Weighting Scale'!$D$11</f>
        <v>0</v>
      </c>
      <c r="CY89" s="63">
        <f>IFERROR(VLOOKUP(S89,'Conversion Tables'!$B$8:$E$32,4,FALSE),0)</f>
        <v>0</v>
      </c>
      <c r="CZ89" s="63">
        <f>IFERROR(VLOOKUP(T89,'Conversion Tables'!$B$8:$E$32,4,FALSE),0)</f>
        <v>0</v>
      </c>
      <c r="DA89" s="63">
        <f>(CY89-CZ89)/'Conversion Tables'!$E$32*Max_Point</f>
        <v>0</v>
      </c>
      <c r="DB89" s="63">
        <f>(1+SUMPRODUCT($EG89:$EI89,'Conversion Tables'!$S$10:$U$10))</f>
        <v>1</v>
      </c>
      <c r="DC89" s="63">
        <f>(1+SUMPRODUCT($EJ89:$EL89,'Conversion Tables'!$V$10:$X$10))</f>
        <v>1</v>
      </c>
      <c r="DD89" s="64">
        <f>DA89*DB89*DC89*'Weighting Scale'!$D$12</f>
        <v>0</v>
      </c>
      <c r="DE89" s="63">
        <f>IFERROR(VLOOKUP(V89,'Conversion Tables'!$G$8:$N$12,2, FALSE)/'Conversion Tables'!$H$12*Max_Point,0)</f>
        <v>0</v>
      </c>
      <c r="DF89" s="63">
        <f>(1+SUMPRODUCT($EG89:$EI89,'Conversion Tables'!$S$11:$U$11))</f>
        <v>1</v>
      </c>
      <c r="DG89" s="63">
        <f>(1+SUMPRODUCT($EJ89:$EL89,'Conversion Tables'!$V$11:$X$11))</f>
        <v>1</v>
      </c>
      <c r="DH89" s="64">
        <f>DE89*DF89*DG89*'Weighting Scale'!$D$14</f>
        <v>0</v>
      </c>
      <c r="DI89" s="63">
        <f>IFERROR(VLOOKUP(X89,'Conversion Tables'!$G$8:$N$12,3,FALSE)/'Conversion Tables'!$I$12*Max_Point,0)</f>
        <v>0</v>
      </c>
      <c r="DJ89" s="63">
        <f>(1+SUMPRODUCT($EG89:$EI89,'Conversion Tables'!$S$12:$U$12))</f>
        <v>1</v>
      </c>
      <c r="DK89" s="63">
        <f>(1+SUMPRODUCT($EJ89:$EL89,'Conversion Tables'!$V$12:$X$12))</f>
        <v>1</v>
      </c>
      <c r="DL89" s="64">
        <f>DI89*DJ89*DK89*'Weighting Scale'!$D$15</f>
        <v>0</v>
      </c>
      <c r="DM89" s="63">
        <f>IFERROR(VLOOKUP(Y89,'Conversion Tables'!$G$8:$N$12,4,FALSE)/'Conversion Tables'!$J$12*Max_Point,0)</f>
        <v>0</v>
      </c>
      <c r="DN89" s="63">
        <f>(1+SUMPRODUCT($EG89:$EI89,'Conversion Tables'!$S$13:$U$13))</f>
        <v>1</v>
      </c>
      <c r="DO89" s="63">
        <f>(1+SUMPRODUCT($EJ89:$EL89,'Conversion Tables'!$V$13:$X$13))</f>
        <v>1</v>
      </c>
      <c r="DP89" s="64">
        <f>DM89*DN89*DO89*'Weighting Scale'!$D$13</f>
        <v>0</v>
      </c>
      <c r="DQ89" s="63">
        <f>IFERROR(VLOOKUP(AA89,'Conversion Tables'!$G$8:$N$12,4,FALSE)/'Conversion Tables'!$K$12*Max_Point,0)</f>
        <v>0</v>
      </c>
      <c r="DR89" s="63">
        <f>(1+SUMPRODUCT($EG89:$EI89,'Conversion Tables'!$S$14:$U$14))</f>
        <v>1</v>
      </c>
      <c r="DS89" s="63">
        <f>(1+SUMPRODUCT($EJ89:$EL89,'Conversion Tables'!$V$14:$X$14))</f>
        <v>1</v>
      </c>
      <c r="DT89" s="64">
        <f>DQ89*DR89*DS89*'Weighting Scale'!$D$16</f>
        <v>0</v>
      </c>
      <c r="DU89" s="63">
        <f>IFERROR(VLOOKUP(AB89,'Conversion Tables'!$G$8:$N$12,5,FALSE)/'Conversion Tables'!$L$12*Max_Point,0)</f>
        <v>0</v>
      </c>
      <c r="DV89" s="63">
        <f>(1+SUMPRODUCT($EG89:$EI89,'Conversion Tables'!$S$15:$U$15))</f>
        <v>1</v>
      </c>
      <c r="DW89" s="63">
        <f>(1+SUMPRODUCT($EJ89:$EL89,'Conversion Tables'!$V$15:$X$15))</f>
        <v>1</v>
      </c>
      <c r="DX89" s="64">
        <f>DU89*DV89*DW89*'Weighting Scale'!$D$17</f>
        <v>0</v>
      </c>
      <c r="DY89" s="63">
        <f>IFERROR(VLOOKUP(AC89,'Conversion Tables'!$G$8:$N$12,6,FALSE)/'Conversion Tables'!$M$12*Max_Point,0)</f>
        <v>0</v>
      </c>
      <c r="DZ89" s="63">
        <f>(1+SUMPRODUCT($EG89:$EI89,'Conversion Tables'!$S$16:$U$16))</f>
        <v>1</v>
      </c>
      <c r="EA89" s="63">
        <f>(1+SUMPRODUCT($EJ89:$EL89,'Conversion Tables'!$V$16:$X$16))</f>
        <v>1</v>
      </c>
      <c r="EB89" s="64">
        <f>DY89*DZ89*EA89*'Weighting Scale'!$D$18</f>
        <v>0</v>
      </c>
      <c r="EC89" s="63">
        <f>IFERROR(VLOOKUP(AD89,'Conversion Tables'!$G$8:$N$12,7,FALSE)/'Conversion Tables'!$N$12*Max_Point,0)</f>
        <v>0</v>
      </c>
      <c r="ED89" s="63">
        <f>(1+SUMPRODUCT($EG89:$EI89,'Conversion Tables'!$S$17:$U$17))</f>
        <v>1</v>
      </c>
      <c r="EE89" s="63">
        <f>(1+SUMPRODUCT($EJ89:$EL89,'Conversion Tables'!$V$17:$X$17))</f>
        <v>1</v>
      </c>
      <c r="EF89" s="64">
        <f>EC89*ED89*EE89*'Weighting Scale'!$D$19</f>
        <v>0</v>
      </c>
      <c r="EG89" s="63">
        <f>IFERROR(VLOOKUP(AE89,'Conversion Tables'!$G$16:$M$20,2,FALSE)/'Conversion Tables'!$H$20*'Conversion Tables'!$H$21,0)</f>
        <v>0</v>
      </c>
      <c r="EH89" s="63">
        <f>IFERROR(VLOOKUP(AF89,'Conversion Tables'!$G$16:$M$20,3,FALSE)/'Conversion Tables'!$I$20*'Conversion Tables'!$I$21,0)</f>
        <v>0</v>
      </c>
      <c r="EI89" s="63">
        <f>IFERROR(VLOOKUP(AG89,'Conversion Tables'!$G$16:$M$20,4,FALSE)/'Conversion Tables'!J$20*'Conversion Tables'!$J$21,0)</f>
        <v>0</v>
      </c>
      <c r="EJ89" s="63">
        <f>IFERROR(VLOOKUP(AH89,'Conversion Tables'!$G$16:$M$20,5,FALSE)/'Conversion Tables'!K$20*'Conversion Tables'!$K$21,0)</f>
        <v>0</v>
      </c>
      <c r="EK89" s="63">
        <f>IFERROR(VLOOKUP(AI89,'Conversion Tables'!$G$16:$M$20,6,FALSE)/'Conversion Tables'!L$20*'Conversion Tables'!$L$21,0)</f>
        <v>0</v>
      </c>
      <c r="EL89" s="63">
        <f>IFERROR(VLOOKUP(AJ89,'Conversion Tables'!$G$16:$M$20,7,FALSE)/'Conversion Tables'!M$20*'Conversion Tables'!$M$21,0)</f>
        <v>0</v>
      </c>
      <c r="EM89" s="64">
        <f t="shared" si="53"/>
        <v>0</v>
      </c>
    </row>
    <row r="90" spans="1:143" ht="39" customHeight="1" thickBot="1" x14ac:dyDescent="0.3">
      <c r="A90" s="156">
        <v>79</v>
      </c>
      <c r="B90" s="66"/>
      <c r="C90" s="67"/>
      <c r="D90" s="67"/>
      <c r="E90" s="157"/>
      <c r="F90" s="67"/>
      <c r="G90" s="158"/>
      <c r="H90" s="110"/>
      <c r="I90" s="99"/>
      <c r="J90" s="118"/>
      <c r="K90" s="131" t="str">
        <f t="shared" si="38"/>
        <v/>
      </c>
      <c r="L90" s="119"/>
      <c r="M90" s="97"/>
      <c r="N90" s="97"/>
      <c r="O90" s="119"/>
      <c r="P90" s="97"/>
      <c r="Q90" s="97"/>
      <c r="R90" s="119"/>
      <c r="S90" s="97"/>
      <c r="T90" s="97"/>
      <c r="U90" s="119"/>
      <c r="V90" s="97"/>
      <c r="W90" s="119"/>
      <c r="X90" s="97"/>
      <c r="Y90" s="97"/>
      <c r="Z90" s="201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135">
        <f t="shared" si="39"/>
        <v>0</v>
      </c>
      <c r="AL90" s="135">
        <f t="shared" si="40"/>
        <v>0</v>
      </c>
      <c r="AM90" s="135">
        <f t="shared" si="41"/>
        <v>0</v>
      </c>
      <c r="AN90" s="135">
        <f t="shared" si="42"/>
        <v>0</v>
      </c>
      <c r="AO90" s="135">
        <f t="shared" si="43"/>
        <v>0</v>
      </c>
      <c r="AP90" s="135">
        <f t="shared" si="44"/>
        <v>0</v>
      </c>
      <c r="AQ90" s="135">
        <f t="shared" si="45"/>
        <v>0</v>
      </c>
      <c r="AR90" s="135">
        <f t="shared" si="46"/>
        <v>0</v>
      </c>
      <c r="AS90" s="135">
        <f t="shared" si="47"/>
        <v>0</v>
      </c>
      <c r="AT90" s="135">
        <f t="shared" si="48"/>
        <v>0</v>
      </c>
      <c r="AU90" s="170">
        <f t="shared" si="49"/>
        <v>0</v>
      </c>
      <c r="AV90" s="342" t="str">
        <f t="shared" si="54"/>
        <v/>
      </c>
      <c r="AW90" s="136" t="str">
        <f t="shared" si="50"/>
        <v/>
      </c>
      <c r="AX90" s="112"/>
      <c r="AY90" s="348" t="str">
        <f t="shared" si="51"/>
        <v/>
      </c>
      <c r="AZ90" s="133"/>
      <c r="BA90" s="149">
        <f t="shared" si="52"/>
        <v>0</v>
      </c>
      <c r="BB90" s="209"/>
      <c r="BC90" s="212"/>
      <c r="BD90" s="212"/>
      <c r="BE90" s="212"/>
      <c r="BF90" s="212"/>
      <c r="BG90" s="213"/>
      <c r="BH90" s="257" t="str">
        <f t="shared" si="55"/>
        <v/>
      </c>
      <c r="BI90" s="115"/>
      <c r="BJ90" s="116"/>
      <c r="BK90" s="116"/>
      <c r="BL90" s="116"/>
      <c r="BM90" s="116"/>
      <c r="BN90" s="116"/>
      <c r="BO90" s="116"/>
      <c r="BP90" s="140" t="str">
        <f>IF(AZ90&lt;=1,"",IF($BJ90="",0,VLOOKUP($BJ90,'Conversion Tables'!$B$37:$C$62,2,FALSE))+IF($BK90="",0,VLOOKUP($BK90,'Conversion Tables'!$B$37:$C$62,2,FALSE))+IF($BL90="",0,VLOOKUP($BL90,'Conversion Tables'!$B$37:$C$62,2,FALSE))+IF($BM90="",0,VLOOKUP($BM90,'Conversion Tables'!$B$37:$C$62,2,FALSE))+IF($BN90="",0,VLOOKUP($BN90,'Conversion Tables'!$B$37:$C$62,2,FALSE))+IF($BO90="",0,VLOOKUP($BO90,'Conversion Tables'!$B$37:$C$62,2,FALSE)))</f>
        <v/>
      </c>
      <c r="BQ90" s="138"/>
      <c r="BR90" s="117"/>
      <c r="CM90" s="63">
        <f>IFERROR(VLOOKUP(M90,'Conversion Tables'!$B$8:$E$32,2,FALSE),0)</f>
        <v>0</v>
      </c>
      <c r="CN90" s="63">
        <f>IFERROR(VLOOKUP(N90,'Conversion Tables'!$B$8:$E$32,2,FALSE),0)</f>
        <v>0</v>
      </c>
      <c r="CO90" s="63">
        <f>(CM90-CN90)/'Conversion Tables'!$C$32*Max_Point</f>
        <v>0</v>
      </c>
      <c r="CP90" s="63">
        <f>(1+SUMPRODUCT($EG90:$EI90,'Conversion Tables'!$S$8:$U$8))</f>
        <v>1</v>
      </c>
      <c r="CQ90" s="63">
        <f>(1+SUMPRODUCT($EJ90:$EL90,'Conversion Tables'!$V$8:$X$8))</f>
        <v>1</v>
      </c>
      <c r="CR90" s="64">
        <f>CO90*CP90*CQ90*'Weighting Scale'!$D$10</f>
        <v>0</v>
      </c>
      <c r="CS90" s="63">
        <f>IFERROR(VLOOKUP(P90,'Conversion Tables'!$B$8:$E$32,3,FALSE),0)</f>
        <v>0</v>
      </c>
      <c r="CT90" s="63">
        <f>IFERROR(VLOOKUP(Q90,'Conversion Tables'!$B$8:$E$32,3,FALSE),0)</f>
        <v>0</v>
      </c>
      <c r="CU90" s="63">
        <f>(CS90-CT90)/'Conversion Tables'!$D$32*Max_Point</f>
        <v>0</v>
      </c>
      <c r="CV90" s="63">
        <f>(1+SUMPRODUCT($EG90:$EI90,'Conversion Tables'!$S$9:$U$9))</f>
        <v>1</v>
      </c>
      <c r="CW90" s="63">
        <f>(1+SUMPRODUCT($EJ90:$EL90,'Conversion Tables'!$V$9:$X$9))</f>
        <v>1</v>
      </c>
      <c r="CX90" s="64">
        <f>CU90*CV90*CW90*'Weighting Scale'!$D$11</f>
        <v>0</v>
      </c>
      <c r="CY90" s="63">
        <f>IFERROR(VLOOKUP(S90,'Conversion Tables'!$B$8:$E$32,4,FALSE),0)</f>
        <v>0</v>
      </c>
      <c r="CZ90" s="63">
        <f>IFERROR(VLOOKUP(T90,'Conversion Tables'!$B$8:$E$32,4,FALSE),0)</f>
        <v>0</v>
      </c>
      <c r="DA90" s="63">
        <f>(CY90-CZ90)/'Conversion Tables'!$E$32*Max_Point</f>
        <v>0</v>
      </c>
      <c r="DB90" s="63">
        <f>(1+SUMPRODUCT($EG90:$EI90,'Conversion Tables'!$S$10:$U$10))</f>
        <v>1</v>
      </c>
      <c r="DC90" s="63">
        <f>(1+SUMPRODUCT($EJ90:$EL90,'Conversion Tables'!$V$10:$X$10))</f>
        <v>1</v>
      </c>
      <c r="DD90" s="64">
        <f>DA90*DB90*DC90*'Weighting Scale'!$D$12</f>
        <v>0</v>
      </c>
      <c r="DE90" s="63">
        <f>IFERROR(VLOOKUP(V90,'Conversion Tables'!$G$8:$N$12,2, FALSE)/'Conversion Tables'!$H$12*Max_Point,0)</f>
        <v>0</v>
      </c>
      <c r="DF90" s="63">
        <f>(1+SUMPRODUCT($EG90:$EI90,'Conversion Tables'!$S$11:$U$11))</f>
        <v>1</v>
      </c>
      <c r="DG90" s="63">
        <f>(1+SUMPRODUCT($EJ90:$EL90,'Conversion Tables'!$V$11:$X$11))</f>
        <v>1</v>
      </c>
      <c r="DH90" s="64">
        <f>DE90*DF90*DG90*'Weighting Scale'!$D$14</f>
        <v>0</v>
      </c>
      <c r="DI90" s="63">
        <f>IFERROR(VLOOKUP(X90,'Conversion Tables'!$G$8:$N$12,3,FALSE)/'Conversion Tables'!$I$12*Max_Point,0)</f>
        <v>0</v>
      </c>
      <c r="DJ90" s="63">
        <f>(1+SUMPRODUCT($EG90:$EI90,'Conversion Tables'!$S$12:$U$12))</f>
        <v>1</v>
      </c>
      <c r="DK90" s="63">
        <f>(1+SUMPRODUCT($EJ90:$EL90,'Conversion Tables'!$V$12:$X$12))</f>
        <v>1</v>
      </c>
      <c r="DL90" s="64">
        <f>DI90*DJ90*DK90*'Weighting Scale'!$D$15</f>
        <v>0</v>
      </c>
      <c r="DM90" s="63">
        <f>IFERROR(VLOOKUP(Y90,'Conversion Tables'!$G$8:$N$12,4,FALSE)/'Conversion Tables'!$J$12*Max_Point,0)</f>
        <v>0</v>
      </c>
      <c r="DN90" s="63">
        <f>(1+SUMPRODUCT($EG90:$EI90,'Conversion Tables'!$S$13:$U$13))</f>
        <v>1</v>
      </c>
      <c r="DO90" s="63">
        <f>(1+SUMPRODUCT($EJ90:$EL90,'Conversion Tables'!$V$13:$X$13))</f>
        <v>1</v>
      </c>
      <c r="DP90" s="64">
        <f>DM90*DN90*DO90*'Weighting Scale'!$D$13</f>
        <v>0</v>
      </c>
      <c r="DQ90" s="63">
        <f>IFERROR(VLOOKUP(AA90,'Conversion Tables'!$G$8:$N$12,4,FALSE)/'Conversion Tables'!$K$12*Max_Point,0)</f>
        <v>0</v>
      </c>
      <c r="DR90" s="63">
        <f>(1+SUMPRODUCT($EG90:$EI90,'Conversion Tables'!$S$14:$U$14))</f>
        <v>1</v>
      </c>
      <c r="DS90" s="63">
        <f>(1+SUMPRODUCT($EJ90:$EL90,'Conversion Tables'!$V$14:$X$14))</f>
        <v>1</v>
      </c>
      <c r="DT90" s="64">
        <f>DQ90*DR90*DS90*'Weighting Scale'!$D$16</f>
        <v>0</v>
      </c>
      <c r="DU90" s="63">
        <f>IFERROR(VLOOKUP(AB90,'Conversion Tables'!$G$8:$N$12,5,FALSE)/'Conversion Tables'!$L$12*Max_Point,0)</f>
        <v>0</v>
      </c>
      <c r="DV90" s="63">
        <f>(1+SUMPRODUCT($EG90:$EI90,'Conversion Tables'!$S$15:$U$15))</f>
        <v>1</v>
      </c>
      <c r="DW90" s="63">
        <f>(1+SUMPRODUCT($EJ90:$EL90,'Conversion Tables'!$V$15:$X$15))</f>
        <v>1</v>
      </c>
      <c r="DX90" s="64">
        <f>DU90*DV90*DW90*'Weighting Scale'!$D$17</f>
        <v>0</v>
      </c>
      <c r="DY90" s="63">
        <f>IFERROR(VLOOKUP(AC90,'Conversion Tables'!$G$8:$N$12,6,FALSE)/'Conversion Tables'!$M$12*Max_Point,0)</f>
        <v>0</v>
      </c>
      <c r="DZ90" s="63">
        <f>(1+SUMPRODUCT($EG90:$EI90,'Conversion Tables'!$S$16:$U$16))</f>
        <v>1</v>
      </c>
      <c r="EA90" s="63">
        <f>(1+SUMPRODUCT($EJ90:$EL90,'Conversion Tables'!$V$16:$X$16))</f>
        <v>1</v>
      </c>
      <c r="EB90" s="64">
        <f>DY90*DZ90*EA90*'Weighting Scale'!$D$18</f>
        <v>0</v>
      </c>
      <c r="EC90" s="63">
        <f>IFERROR(VLOOKUP(AD90,'Conversion Tables'!$G$8:$N$12,7,FALSE)/'Conversion Tables'!$N$12*Max_Point,0)</f>
        <v>0</v>
      </c>
      <c r="ED90" s="63">
        <f>(1+SUMPRODUCT($EG90:$EI90,'Conversion Tables'!$S$17:$U$17))</f>
        <v>1</v>
      </c>
      <c r="EE90" s="63">
        <f>(1+SUMPRODUCT($EJ90:$EL90,'Conversion Tables'!$V$17:$X$17))</f>
        <v>1</v>
      </c>
      <c r="EF90" s="64">
        <f>EC90*ED90*EE90*'Weighting Scale'!$D$19</f>
        <v>0</v>
      </c>
      <c r="EG90" s="63">
        <f>IFERROR(VLOOKUP(AE90,'Conversion Tables'!$G$16:$M$20,2,FALSE)/'Conversion Tables'!$H$20*'Conversion Tables'!$H$21,0)</f>
        <v>0</v>
      </c>
      <c r="EH90" s="63">
        <f>IFERROR(VLOOKUP(AF90,'Conversion Tables'!$G$16:$M$20,3,FALSE)/'Conversion Tables'!$I$20*'Conversion Tables'!$I$21,0)</f>
        <v>0</v>
      </c>
      <c r="EI90" s="63">
        <f>IFERROR(VLOOKUP(AG90,'Conversion Tables'!$G$16:$M$20,4,FALSE)/'Conversion Tables'!J$20*'Conversion Tables'!$J$21,0)</f>
        <v>0</v>
      </c>
      <c r="EJ90" s="63">
        <f>IFERROR(VLOOKUP(AH90,'Conversion Tables'!$G$16:$M$20,5,FALSE)/'Conversion Tables'!K$20*'Conversion Tables'!$K$21,0)</f>
        <v>0</v>
      </c>
      <c r="EK90" s="63">
        <f>IFERROR(VLOOKUP(AI90,'Conversion Tables'!$G$16:$M$20,6,FALSE)/'Conversion Tables'!L$20*'Conversion Tables'!$L$21,0)</f>
        <v>0</v>
      </c>
      <c r="EL90" s="63">
        <f>IFERROR(VLOOKUP(AJ90,'Conversion Tables'!$G$16:$M$20,7,FALSE)/'Conversion Tables'!M$20*'Conversion Tables'!$M$21,0)</f>
        <v>0</v>
      </c>
      <c r="EM90" s="64">
        <f t="shared" si="53"/>
        <v>0</v>
      </c>
    </row>
    <row r="91" spans="1:143" ht="16.5" thickBot="1" x14ac:dyDescent="0.3">
      <c r="A91" s="156">
        <v>80</v>
      </c>
      <c r="B91" s="66"/>
      <c r="C91" s="67"/>
      <c r="D91" s="67"/>
      <c r="E91" s="157"/>
      <c r="F91" s="67"/>
      <c r="G91" s="158"/>
      <c r="H91" s="110"/>
      <c r="I91" s="99"/>
      <c r="J91" s="118"/>
      <c r="K91" s="131" t="str">
        <f t="shared" si="38"/>
        <v/>
      </c>
      <c r="L91" s="119"/>
      <c r="M91" s="97"/>
      <c r="N91" s="97"/>
      <c r="O91" s="119"/>
      <c r="P91" s="97"/>
      <c r="Q91" s="97"/>
      <c r="R91" s="119"/>
      <c r="S91" s="97"/>
      <c r="T91" s="97"/>
      <c r="U91" s="119"/>
      <c r="V91" s="97"/>
      <c r="W91" s="119"/>
      <c r="X91" s="97"/>
      <c r="Y91" s="97"/>
      <c r="Z91" s="201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135">
        <f t="shared" si="39"/>
        <v>0</v>
      </c>
      <c r="AL91" s="135">
        <f t="shared" si="40"/>
        <v>0</v>
      </c>
      <c r="AM91" s="135">
        <f t="shared" si="41"/>
        <v>0</v>
      </c>
      <c r="AN91" s="135">
        <f t="shared" si="42"/>
        <v>0</v>
      </c>
      <c r="AO91" s="135">
        <f t="shared" si="43"/>
        <v>0</v>
      </c>
      <c r="AP91" s="135">
        <f t="shared" si="44"/>
        <v>0</v>
      </c>
      <c r="AQ91" s="135">
        <f t="shared" si="45"/>
        <v>0</v>
      </c>
      <c r="AR91" s="135">
        <f t="shared" si="46"/>
        <v>0</v>
      </c>
      <c r="AS91" s="135">
        <f t="shared" si="47"/>
        <v>0</v>
      </c>
      <c r="AT91" s="135">
        <f t="shared" si="48"/>
        <v>0</v>
      </c>
      <c r="AU91" s="170">
        <f t="shared" si="49"/>
        <v>0</v>
      </c>
      <c r="AV91" s="342" t="str">
        <f t="shared" si="54"/>
        <v/>
      </c>
      <c r="AW91" s="136" t="str">
        <f t="shared" si="50"/>
        <v/>
      </c>
      <c r="AX91" s="112"/>
      <c r="AY91" s="348" t="str">
        <f t="shared" si="51"/>
        <v/>
      </c>
      <c r="AZ91" s="133"/>
      <c r="BA91" s="149">
        <f t="shared" si="52"/>
        <v>0</v>
      </c>
      <c r="BB91" s="209"/>
      <c r="BC91" s="212"/>
      <c r="BD91" s="212"/>
      <c r="BE91" s="212"/>
      <c r="BF91" s="212"/>
      <c r="BG91" s="213"/>
      <c r="BH91" s="257" t="str">
        <f t="shared" si="55"/>
        <v/>
      </c>
      <c r="BI91" s="115"/>
      <c r="BJ91" s="116"/>
      <c r="BK91" s="116"/>
      <c r="BL91" s="116"/>
      <c r="BM91" s="116"/>
      <c r="BN91" s="116"/>
      <c r="BO91" s="116"/>
      <c r="BP91" s="140" t="str">
        <f>IF(AZ91&lt;=1,"",IF($BJ91="",0,VLOOKUP($BJ91,'Conversion Tables'!$B$37:$C$62,2,FALSE))+IF($BK91="",0,VLOOKUP($BK91,'Conversion Tables'!$B$37:$C$62,2,FALSE))+IF($BL91="",0,VLOOKUP($BL91,'Conversion Tables'!$B$37:$C$62,2,FALSE))+IF($BM91="",0,VLOOKUP($BM91,'Conversion Tables'!$B$37:$C$62,2,FALSE))+IF($BN91="",0,VLOOKUP($BN91,'Conversion Tables'!$B$37:$C$62,2,FALSE))+IF($BO91="",0,VLOOKUP($BO91,'Conversion Tables'!$B$37:$C$62,2,FALSE)))</f>
        <v/>
      </c>
      <c r="BQ91" s="138"/>
      <c r="BR91" s="117"/>
      <c r="CM91" s="63">
        <f>IFERROR(VLOOKUP(M91,'Conversion Tables'!$B$8:$E$32,2,FALSE),0)</f>
        <v>0</v>
      </c>
      <c r="CN91" s="63">
        <f>IFERROR(VLOOKUP(N91,'Conversion Tables'!$B$8:$E$32,2,FALSE),0)</f>
        <v>0</v>
      </c>
      <c r="CO91" s="63">
        <f>(CM91-CN91)/'Conversion Tables'!$C$32*Max_Point</f>
        <v>0</v>
      </c>
      <c r="CP91" s="63">
        <f>(1+SUMPRODUCT($EG91:$EI91,'Conversion Tables'!$S$8:$U$8))</f>
        <v>1</v>
      </c>
      <c r="CQ91" s="63">
        <f>(1+SUMPRODUCT($EJ91:$EL91,'Conversion Tables'!$V$8:$X$8))</f>
        <v>1</v>
      </c>
      <c r="CR91" s="64">
        <f>CO91*CP91*CQ91*'Weighting Scale'!$D$10</f>
        <v>0</v>
      </c>
      <c r="CS91" s="63">
        <f>IFERROR(VLOOKUP(P91,'Conversion Tables'!$B$8:$E$32,3,FALSE),0)</f>
        <v>0</v>
      </c>
      <c r="CT91" s="63">
        <f>IFERROR(VLOOKUP(Q91,'Conversion Tables'!$B$8:$E$32,3,FALSE),0)</f>
        <v>0</v>
      </c>
      <c r="CU91" s="63">
        <f>(CS91-CT91)/'Conversion Tables'!$D$32*Max_Point</f>
        <v>0</v>
      </c>
      <c r="CV91" s="63">
        <f>(1+SUMPRODUCT($EG91:$EI91,'Conversion Tables'!$S$9:$U$9))</f>
        <v>1</v>
      </c>
      <c r="CW91" s="63">
        <f>(1+SUMPRODUCT($EJ91:$EL91,'Conversion Tables'!$V$9:$X$9))</f>
        <v>1</v>
      </c>
      <c r="CX91" s="64">
        <f>CU91*CV91*CW91*'Weighting Scale'!$D$11</f>
        <v>0</v>
      </c>
      <c r="CY91" s="63">
        <f>IFERROR(VLOOKUP(S91,'Conversion Tables'!$B$8:$E$32,4,FALSE),0)</f>
        <v>0</v>
      </c>
      <c r="CZ91" s="63">
        <f>IFERROR(VLOOKUP(T91,'Conversion Tables'!$B$8:$E$32,4,FALSE),0)</f>
        <v>0</v>
      </c>
      <c r="DA91" s="63">
        <f>(CY91-CZ91)/'Conversion Tables'!$E$32*Max_Point</f>
        <v>0</v>
      </c>
      <c r="DB91" s="63">
        <f>(1+SUMPRODUCT($EG91:$EI91,'Conversion Tables'!$S$10:$U$10))</f>
        <v>1</v>
      </c>
      <c r="DC91" s="63">
        <f>(1+SUMPRODUCT($EJ91:$EL91,'Conversion Tables'!$V$10:$X$10))</f>
        <v>1</v>
      </c>
      <c r="DD91" s="64">
        <f>DA91*DB91*DC91*'Weighting Scale'!$D$12</f>
        <v>0</v>
      </c>
      <c r="DE91" s="63">
        <f>IFERROR(VLOOKUP(V91,'Conversion Tables'!$G$8:$N$12,2, FALSE)/'Conversion Tables'!$H$12*Max_Point,0)</f>
        <v>0</v>
      </c>
      <c r="DF91" s="63">
        <f>(1+SUMPRODUCT($EG91:$EI91,'Conversion Tables'!$S$11:$U$11))</f>
        <v>1</v>
      </c>
      <c r="DG91" s="63">
        <f>(1+SUMPRODUCT($EJ91:$EL91,'Conversion Tables'!$V$11:$X$11))</f>
        <v>1</v>
      </c>
      <c r="DH91" s="64">
        <f>DE91*DF91*DG91*'Weighting Scale'!$D$14</f>
        <v>0</v>
      </c>
      <c r="DI91" s="63">
        <f>IFERROR(VLOOKUP(X91,'Conversion Tables'!$G$8:$N$12,3,FALSE)/'Conversion Tables'!$I$12*Max_Point,0)</f>
        <v>0</v>
      </c>
      <c r="DJ91" s="63">
        <f>(1+SUMPRODUCT($EG91:$EI91,'Conversion Tables'!$S$12:$U$12))</f>
        <v>1</v>
      </c>
      <c r="DK91" s="63">
        <f>(1+SUMPRODUCT($EJ91:$EL91,'Conversion Tables'!$V$12:$X$12))</f>
        <v>1</v>
      </c>
      <c r="DL91" s="64">
        <f>DI91*DJ91*DK91*'Weighting Scale'!$D$15</f>
        <v>0</v>
      </c>
      <c r="DM91" s="63">
        <f>IFERROR(VLOOKUP(Y91,'Conversion Tables'!$G$8:$N$12,4,FALSE)/'Conversion Tables'!$J$12*Max_Point,0)</f>
        <v>0</v>
      </c>
      <c r="DN91" s="63">
        <f>(1+SUMPRODUCT($EG91:$EI91,'Conversion Tables'!$S$13:$U$13))</f>
        <v>1</v>
      </c>
      <c r="DO91" s="63">
        <f>(1+SUMPRODUCT($EJ91:$EL91,'Conversion Tables'!$V$13:$X$13))</f>
        <v>1</v>
      </c>
      <c r="DP91" s="64">
        <f>DM91*DN91*DO91*'Weighting Scale'!$D$13</f>
        <v>0</v>
      </c>
      <c r="DQ91" s="63">
        <f>IFERROR(VLOOKUP(AA91,'Conversion Tables'!$G$8:$N$12,4,FALSE)/'Conversion Tables'!$K$12*Max_Point,0)</f>
        <v>0</v>
      </c>
      <c r="DR91" s="63">
        <f>(1+SUMPRODUCT($EG91:$EI91,'Conversion Tables'!$S$14:$U$14))</f>
        <v>1</v>
      </c>
      <c r="DS91" s="63">
        <f>(1+SUMPRODUCT($EJ91:$EL91,'Conversion Tables'!$V$14:$X$14))</f>
        <v>1</v>
      </c>
      <c r="DT91" s="64">
        <f>DQ91*DR91*DS91*'Weighting Scale'!$D$16</f>
        <v>0</v>
      </c>
      <c r="DU91" s="63">
        <f>IFERROR(VLOOKUP(AB91,'Conversion Tables'!$G$8:$N$12,5,FALSE)/'Conversion Tables'!$L$12*Max_Point,0)</f>
        <v>0</v>
      </c>
      <c r="DV91" s="63">
        <f>(1+SUMPRODUCT($EG91:$EI91,'Conversion Tables'!$S$15:$U$15))</f>
        <v>1</v>
      </c>
      <c r="DW91" s="63">
        <f>(1+SUMPRODUCT($EJ91:$EL91,'Conversion Tables'!$V$15:$X$15))</f>
        <v>1</v>
      </c>
      <c r="DX91" s="64">
        <f>DU91*DV91*DW91*'Weighting Scale'!$D$17</f>
        <v>0</v>
      </c>
      <c r="DY91" s="63">
        <f>IFERROR(VLOOKUP(AC91,'Conversion Tables'!$G$8:$N$12,6,FALSE)/'Conversion Tables'!$M$12*Max_Point,0)</f>
        <v>0</v>
      </c>
      <c r="DZ91" s="63">
        <f>(1+SUMPRODUCT($EG91:$EI91,'Conversion Tables'!$S$16:$U$16))</f>
        <v>1</v>
      </c>
      <c r="EA91" s="63">
        <f>(1+SUMPRODUCT($EJ91:$EL91,'Conversion Tables'!$V$16:$X$16))</f>
        <v>1</v>
      </c>
      <c r="EB91" s="64">
        <f>DY91*DZ91*EA91*'Weighting Scale'!$D$18</f>
        <v>0</v>
      </c>
      <c r="EC91" s="63">
        <f>IFERROR(VLOOKUP(AD91,'Conversion Tables'!$G$8:$N$12,7,FALSE)/'Conversion Tables'!$N$12*Max_Point,0)</f>
        <v>0</v>
      </c>
      <c r="ED91" s="63">
        <f>(1+SUMPRODUCT($EG91:$EI91,'Conversion Tables'!$S$17:$U$17))</f>
        <v>1</v>
      </c>
      <c r="EE91" s="63">
        <f>(1+SUMPRODUCT($EJ91:$EL91,'Conversion Tables'!$V$17:$X$17))</f>
        <v>1</v>
      </c>
      <c r="EF91" s="64">
        <f>EC91*ED91*EE91*'Weighting Scale'!$D$19</f>
        <v>0</v>
      </c>
      <c r="EG91" s="63">
        <f>IFERROR(VLOOKUP(AE91,'Conversion Tables'!$G$16:$M$20,2,FALSE)/'Conversion Tables'!$H$20*'Conversion Tables'!$H$21,0)</f>
        <v>0</v>
      </c>
      <c r="EH91" s="63">
        <f>IFERROR(VLOOKUP(AF91,'Conversion Tables'!$G$16:$M$20,3,FALSE)/'Conversion Tables'!$I$20*'Conversion Tables'!$I$21,0)</f>
        <v>0</v>
      </c>
      <c r="EI91" s="63">
        <f>IFERROR(VLOOKUP(AG91,'Conversion Tables'!$G$16:$M$20,4,FALSE)/'Conversion Tables'!J$20*'Conversion Tables'!$J$21,0)</f>
        <v>0</v>
      </c>
      <c r="EJ91" s="63">
        <f>IFERROR(VLOOKUP(AH91,'Conversion Tables'!$G$16:$M$20,5,FALSE)/'Conversion Tables'!K$20*'Conversion Tables'!$K$21,0)</f>
        <v>0</v>
      </c>
      <c r="EK91" s="63">
        <f>IFERROR(VLOOKUP(AI91,'Conversion Tables'!$G$16:$M$20,6,FALSE)/'Conversion Tables'!L$20*'Conversion Tables'!$L$21,0)</f>
        <v>0</v>
      </c>
      <c r="EL91" s="63">
        <f>IFERROR(VLOOKUP(AJ91,'Conversion Tables'!$G$16:$M$20,7,FALSE)/'Conversion Tables'!M$20*'Conversion Tables'!$M$21,0)</f>
        <v>0</v>
      </c>
      <c r="EM91" s="64">
        <f t="shared" si="53"/>
        <v>0</v>
      </c>
    </row>
    <row r="92" spans="1:143" ht="16.5" thickBot="1" x14ac:dyDescent="0.3">
      <c r="A92" s="156">
        <v>81</v>
      </c>
      <c r="B92" s="66"/>
      <c r="C92" s="67"/>
      <c r="D92" s="67"/>
      <c r="E92" s="157"/>
      <c r="F92" s="67"/>
      <c r="G92" s="158"/>
      <c r="H92" s="110"/>
      <c r="I92" s="99"/>
      <c r="J92" s="118"/>
      <c r="K92" s="131" t="str">
        <f t="shared" si="38"/>
        <v/>
      </c>
      <c r="L92" s="119"/>
      <c r="M92" s="97"/>
      <c r="N92" s="97"/>
      <c r="O92" s="119"/>
      <c r="P92" s="97"/>
      <c r="Q92" s="97"/>
      <c r="R92" s="119"/>
      <c r="S92" s="97"/>
      <c r="T92" s="97"/>
      <c r="U92" s="119"/>
      <c r="V92" s="97"/>
      <c r="W92" s="119"/>
      <c r="X92" s="97"/>
      <c r="Y92" s="97"/>
      <c r="Z92" s="201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135">
        <f t="shared" si="39"/>
        <v>0</v>
      </c>
      <c r="AL92" s="135">
        <f t="shared" si="40"/>
        <v>0</v>
      </c>
      <c r="AM92" s="135">
        <f t="shared" si="41"/>
        <v>0</v>
      </c>
      <c r="AN92" s="135">
        <f t="shared" si="42"/>
        <v>0</v>
      </c>
      <c r="AO92" s="135">
        <f t="shared" si="43"/>
        <v>0</v>
      </c>
      <c r="AP92" s="135">
        <f t="shared" si="44"/>
        <v>0</v>
      </c>
      <c r="AQ92" s="135">
        <f t="shared" si="45"/>
        <v>0</v>
      </c>
      <c r="AR92" s="135">
        <f t="shared" si="46"/>
        <v>0</v>
      </c>
      <c r="AS92" s="135">
        <f t="shared" si="47"/>
        <v>0</v>
      </c>
      <c r="AT92" s="135">
        <f t="shared" si="48"/>
        <v>0</v>
      </c>
      <c r="AU92" s="170">
        <f t="shared" si="49"/>
        <v>0</v>
      </c>
      <c r="AV92" s="342" t="str">
        <f t="shared" si="54"/>
        <v/>
      </c>
      <c r="AW92" s="136" t="str">
        <f t="shared" si="50"/>
        <v/>
      </c>
      <c r="AX92" s="112"/>
      <c r="AY92" s="348" t="str">
        <f t="shared" si="51"/>
        <v/>
      </c>
      <c r="AZ92" s="133"/>
      <c r="BA92" s="149">
        <f t="shared" si="52"/>
        <v>0</v>
      </c>
      <c r="BB92" s="209"/>
      <c r="BC92" s="212"/>
      <c r="BD92" s="212"/>
      <c r="BE92" s="212"/>
      <c r="BF92" s="212"/>
      <c r="BG92" s="213"/>
      <c r="BH92" s="257" t="str">
        <f t="shared" si="55"/>
        <v/>
      </c>
      <c r="BI92" s="115"/>
      <c r="BJ92" s="116"/>
      <c r="BK92" s="116"/>
      <c r="BL92" s="116"/>
      <c r="BM92" s="116"/>
      <c r="BN92" s="116"/>
      <c r="BO92" s="116"/>
      <c r="BP92" s="140" t="str">
        <f>IF(AZ92&lt;=1,"",IF($BJ92="",0,VLOOKUP($BJ92,'Conversion Tables'!$B$37:$C$62,2,FALSE))+IF($BK92="",0,VLOOKUP($BK92,'Conversion Tables'!$B$37:$C$62,2,FALSE))+IF($BL92="",0,VLOOKUP($BL92,'Conversion Tables'!$B$37:$C$62,2,FALSE))+IF($BM92="",0,VLOOKUP($BM92,'Conversion Tables'!$B$37:$C$62,2,FALSE))+IF($BN92="",0,VLOOKUP($BN92,'Conversion Tables'!$B$37:$C$62,2,FALSE))+IF($BO92="",0,VLOOKUP($BO92,'Conversion Tables'!$B$37:$C$62,2,FALSE)))</f>
        <v/>
      </c>
      <c r="BQ92" s="138"/>
      <c r="BR92" s="117"/>
      <c r="CM92" s="63">
        <f>IFERROR(VLOOKUP(M92,'Conversion Tables'!$B$8:$E$32,2,FALSE),0)</f>
        <v>0</v>
      </c>
      <c r="CN92" s="63">
        <f>IFERROR(VLOOKUP(N92,'Conversion Tables'!$B$8:$E$32,2,FALSE),0)</f>
        <v>0</v>
      </c>
      <c r="CO92" s="63">
        <f>(CM92-CN92)/'Conversion Tables'!$C$32*Max_Point</f>
        <v>0</v>
      </c>
      <c r="CP92" s="63">
        <f>(1+SUMPRODUCT($EG92:$EI92,'Conversion Tables'!$S$8:$U$8))</f>
        <v>1</v>
      </c>
      <c r="CQ92" s="63">
        <f>(1+SUMPRODUCT($EJ92:$EL92,'Conversion Tables'!$V$8:$X$8))</f>
        <v>1</v>
      </c>
      <c r="CR92" s="64">
        <f>CO92*CP92*CQ92*'Weighting Scale'!$D$10</f>
        <v>0</v>
      </c>
      <c r="CS92" s="63">
        <f>IFERROR(VLOOKUP(P92,'Conversion Tables'!$B$8:$E$32,3,FALSE),0)</f>
        <v>0</v>
      </c>
      <c r="CT92" s="63">
        <f>IFERROR(VLOOKUP(Q92,'Conversion Tables'!$B$8:$E$32,3,FALSE),0)</f>
        <v>0</v>
      </c>
      <c r="CU92" s="63">
        <f>(CS92-CT92)/'Conversion Tables'!$D$32*Max_Point</f>
        <v>0</v>
      </c>
      <c r="CV92" s="63">
        <f>(1+SUMPRODUCT($EG92:$EI92,'Conversion Tables'!$S$9:$U$9))</f>
        <v>1</v>
      </c>
      <c r="CW92" s="63">
        <f>(1+SUMPRODUCT($EJ92:$EL92,'Conversion Tables'!$V$9:$X$9))</f>
        <v>1</v>
      </c>
      <c r="CX92" s="64">
        <f>CU92*CV92*CW92*'Weighting Scale'!$D$11</f>
        <v>0</v>
      </c>
      <c r="CY92" s="63">
        <f>IFERROR(VLOOKUP(S92,'Conversion Tables'!$B$8:$E$32,4,FALSE),0)</f>
        <v>0</v>
      </c>
      <c r="CZ92" s="63">
        <f>IFERROR(VLOOKUP(T92,'Conversion Tables'!$B$8:$E$32,4,FALSE),0)</f>
        <v>0</v>
      </c>
      <c r="DA92" s="63">
        <f>(CY92-CZ92)/'Conversion Tables'!$E$32*Max_Point</f>
        <v>0</v>
      </c>
      <c r="DB92" s="63">
        <f>(1+SUMPRODUCT($EG92:$EI92,'Conversion Tables'!$S$10:$U$10))</f>
        <v>1</v>
      </c>
      <c r="DC92" s="63">
        <f>(1+SUMPRODUCT($EJ92:$EL92,'Conversion Tables'!$V$10:$X$10))</f>
        <v>1</v>
      </c>
      <c r="DD92" s="64">
        <f>DA92*DB92*DC92*'Weighting Scale'!$D$12</f>
        <v>0</v>
      </c>
      <c r="DE92" s="63">
        <f>IFERROR(VLOOKUP(V92,'Conversion Tables'!$G$8:$N$12,2, FALSE)/'Conversion Tables'!$H$12*Max_Point,0)</f>
        <v>0</v>
      </c>
      <c r="DF92" s="63">
        <f>(1+SUMPRODUCT($EG92:$EI92,'Conversion Tables'!$S$11:$U$11))</f>
        <v>1</v>
      </c>
      <c r="DG92" s="63">
        <f>(1+SUMPRODUCT($EJ92:$EL92,'Conversion Tables'!$V$11:$X$11))</f>
        <v>1</v>
      </c>
      <c r="DH92" s="64">
        <f>DE92*DF92*DG92*'Weighting Scale'!$D$14</f>
        <v>0</v>
      </c>
      <c r="DI92" s="63">
        <f>IFERROR(VLOOKUP(X92,'Conversion Tables'!$G$8:$N$12,3,FALSE)/'Conversion Tables'!$I$12*Max_Point,0)</f>
        <v>0</v>
      </c>
      <c r="DJ92" s="63">
        <f>(1+SUMPRODUCT($EG92:$EI92,'Conversion Tables'!$S$12:$U$12))</f>
        <v>1</v>
      </c>
      <c r="DK92" s="63">
        <f>(1+SUMPRODUCT($EJ92:$EL92,'Conversion Tables'!$V$12:$X$12))</f>
        <v>1</v>
      </c>
      <c r="DL92" s="64">
        <f>DI92*DJ92*DK92*'Weighting Scale'!$D$15</f>
        <v>0</v>
      </c>
      <c r="DM92" s="63">
        <f>IFERROR(VLOOKUP(Y92,'Conversion Tables'!$G$8:$N$12,4,FALSE)/'Conversion Tables'!$J$12*Max_Point,0)</f>
        <v>0</v>
      </c>
      <c r="DN92" s="63">
        <f>(1+SUMPRODUCT($EG92:$EI92,'Conversion Tables'!$S$13:$U$13))</f>
        <v>1</v>
      </c>
      <c r="DO92" s="63">
        <f>(1+SUMPRODUCT($EJ92:$EL92,'Conversion Tables'!$V$13:$X$13))</f>
        <v>1</v>
      </c>
      <c r="DP92" s="64">
        <f>DM92*DN92*DO92*'Weighting Scale'!$D$13</f>
        <v>0</v>
      </c>
      <c r="DQ92" s="63">
        <f>IFERROR(VLOOKUP(AA92,'Conversion Tables'!$G$8:$N$12,4,FALSE)/'Conversion Tables'!$K$12*Max_Point,0)</f>
        <v>0</v>
      </c>
      <c r="DR92" s="63">
        <f>(1+SUMPRODUCT($EG92:$EI92,'Conversion Tables'!$S$14:$U$14))</f>
        <v>1</v>
      </c>
      <c r="DS92" s="63">
        <f>(1+SUMPRODUCT($EJ92:$EL92,'Conversion Tables'!$V$14:$X$14))</f>
        <v>1</v>
      </c>
      <c r="DT92" s="64">
        <f>DQ92*DR92*DS92*'Weighting Scale'!$D$16</f>
        <v>0</v>
      </c>
      <c r="DU92" s="63">
        <f>IFERROR(VLOOKUP(AB92,'Conversion Tables'!$G$8:$N$12,5,FALSE)/'Conversion Tables'!$L$12*Max_Point,0)</f>
        <v>0</v>
      </c>
      <c r="DV92" s="63">
        <f>(1+SUMPRODUCT($EG92:$EI92,'Conversion Tables'!$S$15:$U$15))</f>
        <v>1</v>
      </c>
      <c r="DW92" s="63">
        <f>(1+SUMPRODUCT($EJ92:$EL92,'Conversion Tables'!$V$15:$X$15))</f>
        <v>1</v>
      </c>
      <c r="DX92" s="64">
        <f>DU92*DV92*DW92*'Weighting Scale'!$D$17</f>
        <v>0</v>
      </c>
      <c r="DY92" s="63">
        <f>IFERROR(VLOOKUP(AC92,'Conversion Tables'!$G$8:$N$12,6,FALSE)/'Conversion Tables'!$M$12*Max_Point,0)</f>
        <v>0</v>
      </c>
      <c r="DZ92" s="63">
        <f>(1+SUMPRODUCT($EG92:$EI92,'Conversion Tables'!$S$16:$U$16))</f>
        <v>1</v>
      </c>
      <c r="EA92" s="63">
        <f>(1+SUMPRODUCT($EJ92:$EL92,'Conversion Tables'!$V$16:$X$16))</f>
        <v>1</v>
      </c>
      <c r="EB92" s="64">
        <f>DY92*DZ92*EA92*'Weighting Scale'!$D$18</f>
        <v>0</v>
      </c>
      <c r="EC92" s="63">
        <f>IFERROR(VLOOKUP(AD92,'Conversion Tables'!$G$8:$N$12,7,FALSE)/'Conversion Tables'!$N$12*Max_Point,0)</f>
        <v>0</v>
      </c>
      <c r="ED92" s="63">
        <f>(1+SUMPRODUCT($EG92:$EI92,'Conversion Tables'!$S$17:$U$17))</f>
        <v>1</v>
      </c>
      <c r="EE92" s="63">
        <f>(1+SUMPRODUCT($EJ92:$EL92,'Conversion Tables'!$V$17:$X$17))</f>
        <v>1</v>
      </c>
      <c r="EF92" s="64">
        <f>EC92*ED92*EE92*'Weighting Scale'!$D$19</f>
        <v>0</v>
      </c>
      <c r="EG92" s="63">
        <f>IFERROR(VLOOKUP(AE92,'Conversion Tables'!$G$16:$M$20,2,FALSE)/'Conversion Tables'!$H$20*'Conversion Tables'!$H$21,0)</f>
        <v>0</v>
      </c>
      <c r="EH92" s="63">
        <f>IFERROR(VLOOKUP(AF92,'Conversion Tables'!$G$16:$M$20,3,FALSE)/'Conversion Tables'!$I$20*'Conversion Tables'!$I$21,0)</f>
        <v>0</v>
      </c>
      <c r="EI92" s="63">
        <f>IFERROR(VLOOKUP(AG92,'Conversion Tables'!$G$16:$M$20,4,FALSE)/'Conversion Tables'!J$20*'Conversion Tables'!$J$21,0)</f>
        <v>0</v>
      </c>
      <c r="EJ92" s="63">
        <f>IFERROR(VLOOKUP(AH92,'Conversion Tables'!$G$16:$M$20,5,FALSE)/'Conversion Tables'!K$20*'Conversion Tables'!$K$21,0)</f>
        <v>0</v>
      </c>
      <c r="EK92" s="63">
        <f>IFERROR(VLOOKUP(AI92,'Conversion Tables'!$G$16:$M$20,6,FALSE)/'Conversion Tables'!L$20*'Conversion Tables'!$L$21,0)</f>
        <v>0</v>
      </c>
      <c r="EL92" s="63">
        <f>IFERROR(VLOOKUP(AJ92,'Conversion Tables'!$G$16:$M$20,7,FALSE)/'Conversion Tables'!M$20*'Conversion Tables'!$M$21,0)</f>
        <v>0</v>
      </c>
      <c r="EM92" s="64">
        <f t="shared" si="53"/>
        <v>0</v>
      </c>
    </row>
    <row r="93" spans="1:143" ht="16.5" thickBot="1" x14ac:dyDescent="0.3">
      <c r="A93" s="156">
        <v>82</v>
      </c>
      <c r="B93" s="66"/>
      <c r="C93" s="67"/>
      <c r="D93" s="67"/>
      <c r="E93" s="157"/>
      <c r="F93" s="67"/>
      <c r="G93" s="158"/>
      <c r="H93" s="110"/>
      <c r="I93" s="99"/>
      <c r="J93" s="118"/>
      <c r="K93" s="131" t="str">
        <f t="shared" si="38"/>
        <v/>
      </c>
      <c r="L93" s="119"/>
      <c r="M93" s="97"/>
      <c r="N93" s="97"/>
      <c r="O93" s="119"/>
      <c r="P93" s="97"/>
      <c r="Q93" s="97"/>
      <c r="R93" s="119"/>
      <c r="S93" s="97"/>
      <c r="T93" s="97"/>
      <c r="U93" s="119"/>
      <c r="V93" s="97"/>
      <c r="W93" s="119"/>
      <c r="X93" s="97"/>
      <c r="Y93" s="97"/>
      <c r="Z93" s="201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135">
        <f t="shared" si="39"/>
        <v>0</v>
      </c>
      <c r="AL93" s="135">
        <f t="shared" si="40"/>
        <v>0</v>
      </c>
      <c r="AM93" s="135">
        <f t="shared" si="41"/>
        <v>0</v>
      </c>
      <c r="AN93" s="135">
        <f t="shared" si="42"/>
        <v>0</v>
      </c>
      <c r="AO93" s="135">
        <f t="shared" si="43"/>
        <v>0</v>
      </c>
      <c r="AP93" s="135">
        <f t="shared" si="44"/>
        <v>0</v>
      </c>
      <c r="AQ93" s="135">
        <f t="shared" si="45"/>
        <v>0</v>
      </c>
      <c r="AR93" s="135">
        <f t="shared" si="46"/>
        <v>0</v>
      </c>
      <c r="AS93" s="135">
        <f t="shared" si="47"/>
        <v>0</v>
      </c>
      <c r="AT93" s="135">
        <f t="shared" si="48"/>
        <v>0</v>
      </c>
      <c r="AU93" s="170">
        <f t="shared" si="49"/>
        <v>0</v>
      </c>
      <c r="AV93" s="342" t="str">
        <f t="shared" si="54"/>
        <v/>
      </c>
      <c r="AW93" s="136" t="str">
        <f t="shared" si="50"/>
        <v/>
      </c>
      <c r="AX93" s="112"/>
      <c r="AY93" s="348" t="str">
        <f t="shared" si="51"/>
        <v/>
      </c>
      <c r="AZ93" s="133"/>
      <c r="BA93" s="149">
        <f t="shared" si="52"/>
        <v>0</v>
      </c>
      <c r="BB93" s="209"/>
      <c r="BC93" s="212"/>
      <c r="BD93" s="212"/>
      <c r="BE93" s="212"/>
      <c r="BF93" s="212"/>
      <c r="BG93" s="213"/>
      <c r="BH93" s="257" t="str">
        <f t="shared" si="55"/>
        <v/>
      </c>
      <c r="BI93" s="115"/>
      <c r="BJ93" s="116"/>
      <c r="BK93" s="116"/>
      <c r="BL93" s="116"/>
      <c r="BM93" s="116"/>
      <c r="BN93" s="116"/>
      <c r="BO93" s="116"/>
      <c r="BP93" s="140" t="str">
        <f>IF(AZ93&lt;=1,"",IF($BJ93="",0,VLOOKUP($BJ93,'Conversion Tables'!$B$37:$C$62,2,FALSE))+IF($BK93="",0,VLOOKUP($BK93,'Conversion Tables'!$B$37:$C$62,2,FALSE))+IF($BL93="",0,VLOOKUP($BL93,'Conversion Tables'!$B$37:$C$62,2,FALSE))+IF($BM93="",0,VLOOKUP($BM93,'Conversion Tables'!$B$37:$C$62,2,FALSE))+IF($BN93="",0,VLOOKUP($BN93,'Conversion Tables'!$B$37:$C$62,2,FALSE))+IF($BO93="",0,VLOOKUP($BO93,'Conversion Tables'!$B$37:$C$62,2,FALSE)))</f>
        <v/>
      </c>
      <c r="BQ93" s="138"/>
      <c r="BR93" s="117"/>
      <c r="CM93" s="63">
        <f>IFERROR(VLOOKUP(M93,'Conversion Tables'!$B$8:$E$32,2,FALSE),0)</f>
        <v>0</v>
      </c>
      <c r="CN93" s="63">
        <f>IFERROR(VLOOKUP(N93,'Conversion Tables'!$B$8:$E$32,2,FALSE),0)</f>
        <v>0</v>
      </c>
      <c r="CO93" s="63">
        <f>(CM93-CN93)/'Conversion Tables'!$C$32*Max_Point</f>
        <v>0</v>
      </c>
      <c r="CP93" s="63">
        <f>(1+SUMPRODUCT($EG93:$EI93,'Conversion Tables'!$S$8:$U$8))</f>
        <v>1</v>
      </c>
      <c r="CQ93" s="63">
        <f>(1+SUMPRODUCT($EJ93:$EL93,'Conversion Tables'!$V$8:$X$8))</f>
        <v>1</v>
      </c>
      <c r="CR93" s="64">
        <f>CO93*CP93*CQ93*'Weighting Scale'!$D$10</f>
        <v>0</v>
      </c>
      <c r="CS93" s="63">
        <f>IFERROR(VLOOKUP(P93,'Conversion Tables'!$B$8:$E$32,3,FALSE),0)</f>
        <v>0</v>
      </c>
      <c r="CT93" s="63">
        <f>IFERROR(VLOOKUP(Q93,'Conversion Tables'!$B$8:$E$32,3,FALSE),0)</f>
        <v>0</v>
      </c>
      <c r="CU93" s="63">
        <f>(CS93-CT93)/'Conversion Tables'!$D$32*Max_Point</f>
        <v>0</v>
      </c>
      <c r="CV93" s="63">
        <f>(1+SUMPRODUCT($EG93:$EI93,'Conversion Tables'!$S$9:$U$9))</f>
        <v>1</v>
      </c>
      <c r="CW93" s="63">
        <f>(1+SUMPRODUCT($EJ93:$EL93,'Conversion Tables'!$V$9:$X$9))</f>
        <v>1</v>
      </c>
      <c r="CX93" s="64">
        <f>CU93*CV93*CW93*'Weighting Scale'!$D$11</f>
        <v>0</v>
      </c>
      <c r="CY93" s="63">
        <f>IFERROR(VLOOKUP(S93,'Conversion Tables'!$B$8:$E$32,4,FALSE),0)</f>
        <v>0</v>
      </c>
      <c r="CZ93" s="63">
        <f>IFERROR(VLOOKUP(T93,'Conversion Tables'!$B$8:$E$32,4,FALSE),0)</f>
        <v>0</v>
      </c>
      <c r="DA93" s="63">
        <f>(CY93-CZ93)/'Conversion Tables'!$E$32*Max_Point</f>
        <v>0</v>
      </c>
      <c r="DB93" s="63">
        <f>(1+SUMPRODUCT($EG93:$EI93,'Conversion Tables'!$S$10:$U$10))</f>
        <v>1</v>
      </c>
      <c r="DC93" s="63">
        <f>(1+SUMPRODUCT($EJ93:$EL93,'Conversion Tables'!$V$10:$X$10))</f>
        <v>1</v>
      </c>
      <c r="DD93" s="64">
        <f>DA93*DB93*DC93*'Weighting Scale'!$D$12</f>
        <v>0</v>
      </c>
      <c r="DE93" s="63">
        <f>IFERROR(VLOOKUP(V93,'Conversion Tables'!$G$8:$N$12,2, FALSE)/'Conversion Tables'!$H$12*Max_Point,0)</f>
        <v>0</v>
      </c>
      <c r="DF93" s="63">
        <f>(1+SUMPRODUCT($EG93:$EI93,'Conversion Tables'!$S$11:$U$11))</f>
        <v>1</v>
      </c>
      <c r="DG93" s="63">
        <f>(1+SUMPRODUCT($EJ93:$EL93,'Conversion Tables'!$V$11:$X$11))</f>
        <v>1</v>
      </c>
      <c r="DH93" s="64">
        <f>DE93*DF93*DG93*'Weighting Scale'!$D$14</f>
        <v>0</v>
      </c>
      <c r="DI93" s="63">
        <f>IFERROR(VLOOKUP(X93,'Conversion Tables'!$G$8:$N$12,3,FALSE)/'Conversion Tables'!$I$12*Max_Point,0)</f>
        <v>0</v>
      </c>
      <c r="DJ93" s="63">
        <f>(1+SUMPRODUCT($EG93:$EI93,'Conversion Tables'!$S$12:$U$12))</f>
        <v>1</v>
      </c>
      <c r="DK93" s="63">
        <f>(1+SUMPRODUCT($EJ93:$EL93,'Conversion Tables'!$V$12:$X$12))</f>
        <v>1</v>
      </c>
      <c r="DL93" s="64">
        <f>DI93*DJ93*DK93*'Weighting Scale'!$D$15</f>
        <v>0</v>
      </c>
      <c r="DM93" s="63">
        <f>IFERROR(VLOOKUP(Y93,'Conversion Tables'!$G$8:$N$12,4,FALSE)/'Conversion Tables'!$J$12*Max_Point,0)</f>
        <v>0</v>
      </c>
      <c r="DN93" s="63">
        <f>(1+SUMPRODUCT($EG93:$EI93,'Conversion Tables'!$S$13:$U$13))</f>
        <v>1</v>
      </c>
      <c r="DO93" s="63">
        <f>(1+SUMPRODUCT($EJ93:$EL93,'Conversion Tables'!$V$13:$X$13))</f>
        <v>1</v>
      </c>
      <c r="DP93" s="64">
        <f>DM93*DN93*DO93*'Weighting Scale'!$D$13</f>
        <v>0</v>
      </c>
      <c r="DQ93" s="63">
        <f>IFERROR(VLOOKUP(AA93,'Conversion Tables'!$G$8:$N$12,4,FALSE)/'Conversion Tables'!$K$12*Max_Point,0)</f>
        <v>0</v>
      </c>
      <c r="DR93" s="63">
        <f>(1+SUMPRODUCT($EG93:$EI93,'Conversion Tables'!$S$14:$U$14))</f>
        <v>1</v>
      </c>
      <c r="DS93" s="63">
        <f>(1+SUMPRODUCT($EJ93:$EL93,'Conversion Tables'!$V$14:$X$14))</f>
        <v>1</v>
      </c>
      <c r="DT93" s="64">
        <f>DQ93*DR93*DS93*'Weighting Scale'!$D$16</f>
        <v>0</v>
      </c>
      <c r="DU93" s="63">
        <f>IFERROR(VLOOKUP(AB93,'Conversion Tables'!$G$8:$N$12,5,FALSE)/'Conversion Tables'!$L$12*Max_Point,0)</f>
        <v>0</v>
      </c>
      <c r="DV93" s="63">
        <f>(1+SUMPRODUCT($EG93:$EI93,'Conversion Tables'!$S$15:$U$15))</f>
        <v>1</v>
      </c>
      <c r="DW93" s="63">
        <f>(1+SUMPRODUCT($EJ93:$EL93,'Conversion Tables'!$V$15:$X$15))</f>
        <v>1</v>
      </c>
      <c r="DX93" s="64">
        <f>DU93*DV93*DW93*'Weighting Scale'!$D$17</f>
        <v>0</v>
      </c>
      <c r="DY93" s="63">
        <f>IFERROR(VLOOKUP(AC93,'Conversion Tables'!$G$8:$N$12,6,FALSE)/'Conversion Tables'!$M$12*Max_Point,0)</f>
        <v>0</v>
      </c>
      <c r="DZ93" s="63">
        <f>(1+SUMPRODUCT($EG93:$EI93,'Conversion Tables'!$S$16:$U$16))</f>
        <v>1</v>
      </c>
      <c r="EA93" s="63">
        <f>(1+SUMPRODUCT($EJ93:$EL93,'Conversion Tables'!$V$16:$X$16))</f>
        <v>1</v>
      </c>
      <c r="EB93" s="64">
        <f>DY93*DZ93*EA93*'Weighting Scale'!$D$18</f>
        <v>0</v>
      </c>
      <c r="EC93" s="63">
        <f>IFERROR(VLOOKUP(AD93,'Conversion Tables'!$G$8:$N$12,7,FALSE)/'Conversion Tables'!$N$12*Max_Point,0)</f>
        <v>0</v>
      </c>
      <c r="ED93" s="63">
        <f>(1+SUMPRODUCT($EG93:$EI93,'Conversion Tables'!$S$17:$U$17))</f>
        <v>1</v>
      </c>
      <c r="EE93" s="63">
        <f>(1+SUMPRODUCT($EJ93:$EL93,'Conversion Tables'!$V$17:$X$17))</f>
        <v>1</v>
      </c>
      <c r="EF93" s="64">
        <f>EC93*ED93*EE93*'Weighting Scale'!$D$19</f>
        <v>0</v>
      </c>
      <c r="EG93" s="63">
        <f>IFERROR(VLOOKUP(AE93,'Conversion Tables'!$G$16:$M$20,2,FALSE)/'Conversion Tables'!$H$20*'Conversion Tables'!$H$21,0)</f>
        <v>0</v>
      </c>
      <c r="EH93" s="63">
        <f>IFERROR(VLOOKUP(AF93,'Conversion Tables'!$G$16:$M$20,3,FALSE)/'Conversion Tables'!$I$20*'Conversion Tables'!$I$21,0)</f>
        <v>0</v>
      </c>
      <c r="EI93" s="63">
        <f>IFERROR(VLOOKUP(AG93,'Conversion Tables'!$G$16:$M$20,4,FALSE)/'Conversion Tables'!J$20*'Conversion Tables'!$J$21,0)</f>
        <v>0</v>
      </c>
      <c r="EJ93" s="63">
        <f>IFERROR(VLOOKUP(AH93,'Conversion Tables'!$G$16:$M$20,5,FALSE)/'Conversion Tables'!K$20*'Conversion Tables'!$K$21,0)</f>
        <v>0</v>
      </c>
      <c r="EK93" s="63">
        <f>IFERROR(VLOOKUP(AI93,'Conversion Tables'!$G$16:$M$20,6,FALSE)/'Conversion Tables'!L$20*'Conversion Tables'!$L$21,0)</f>
        <v>0</v>
      </c>
      <c r="EL93" s="63">
        <f>IFERROR(VLOOKUP(AJ93,'Conversion Tables'!$G$16:$M$20,7,FALSE)/'Conversion Tables'!M$20*'Conversion Tables'!$M$21,0)</f>
        <v>0</v>
      </c>
      <c r="EM93" s="64">
        <f t="shared" si="53"/>
        <v>0</v>
      </c>
    </row>
    <row r="94" spans="1:143" ht="16.5" thickBot="1" x14ac:dyDescent="0.3">
      <c r="A94" s="156">
        <v>83</v>
      </c>
      <c r="B94" s="66"/>
      <c r="C94" s="67"/>
      <c r="D94" s="67"/>
      <c r="E94" s="157"/>
      <c r="F94" s="67"/>
      <c r="G94" s="158"/>
      <c r="H94" s="110"/>
      <c r="I94" s="99"/>
      <c r="J94" s="118"/>
      <c r="K94" s="131" t="str">
        <f t="shared" si="38"/>
        <v/>
      </c>
      <c r="L94" s="119"/>
      <c r="M94" s="97"/>
      <c r="N94" s="97"/>
      <c r="O94" s="119"/>
      <c r="P94" s="97"/>
      <c r="Q94" s="97"/>
      <c r="R94" s="119"/>
      <c r="S94" s="97"/>
      <c r="T94" s="97"/>
      <c r="U94" s="119"/>
      <c r="V94" s="97"/>
      <c r="W94" s="119"/>
      <c r="X94" s="97"/>
      <c r="Y94" s="97"/>
      <c r="Z94" s="201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135">
        <f t="shared" si="39"/>
        <v>0</v>
      </c>
      <c r="AL94" s="135">
        <f t="shared" si="40"/>
        <v>0</v>
      </c>
      <c r="AM94" s="135">
        <f t="shared" si="41"/>
        <v>0</v>
      </c>
      <c r="AN94" s="135">
        <f t="shared" si="42"/>
        <v>0</v>
      </c>
      <c r="AO94" s="135">
        <f t="shared" si="43"/>
        <v>0</v>
      </c>
      <c r="AP94" s="135">
        <f t="shared" si="44"/>
        <v>0</v>
      </c>
      <c r="AQ94" s="135">
        <f t="shared" si="45"/>
        <v>0</v>
      </c>
      <c r="AR94" s="135">
        <f t="shared" si="46"/>
        <v>0</v>
      </c>
      <c r="AS94" s="135">
        <f t="shared" si="47"/>
        <v>0</v>
      </c>
      <c r="AT94" s="135">
        <f t="shared" si="48"/>
        <v>0</v>
      </c>
      <c r="AU94" s="170">
        <f t="shared" si="49"/>
        <v>0</v>
      </c>
      <c r="AV94" s="342" t="str">
        <f t="shared" si="54"/>
        <v/>
      </c>
      <c r="AW94" s="136" t="str">
        <f t="shared" si="50"/>
        <v/>
      </c>
      <c r="AX94" s="112"/>
      <c r="AY94" s="348" t="str">
        <f t="shared" si="51"/>
        <v/>
      </c>
      <c r="AZ94" s="133"/>
      <c r="BA94" s="149">
        <f t="shared" si="52"/>
        <v>0</v>
      </c>
      <c r="BB94" s="209"/>
      <c r="BC94" s="212"/>
      <c r="BD94" s="212"/>
      <c r="BE94" s="212"/>
      <c r="BF94" s="212"/>
      <c r="BG94" s="213"/>
      <c r="BH94" s="257" t="str">
        <f t="shared" si="55"/>
        <v/>
      </c>
      <c r="BI94" s="115"/>
      <c r="BJ94" s="116"/>
      <c r="BK94" s="116"/>
      <c r="BL94" s="116"/>
      <c r="BM94" s="116"/>
      <c r="BN94" s="116"/>
      <c r="BO94" s="116"/>
      <c r="BP94" s="140" t="str">
        <f>IF(AZ94&lt;=1,"",IF($BJ94="",0,VLOOKUP($BJ94,'Conversion Tables'!$B$37:$C$62,2,FALSE))+IF($BK94="",0,VLOOKUP($BK94,'Conversion Tables'!$B$37:$C$62,2,FALSE))+IF($BL94="",0,VLOOKUP($BL94,'Conversion Tables'!$B$37:$C$62,2,FALSE))+IF($BM94="",0,VLOOKUP($BM94,'Conversion Tables'!$B$37:$C$62,2,FALSE))+IF($BN94="",0,VLOOKUP($BN94,'Conversion Tables'!$B$37:$C$62,2,FALSE))+IF($BO94="",0,VLOOKUP($BO94,'Conversion Tables'!$B$37:$C$62,2,FALSE)))</f>
        <v/>
      </c>
      <c r="BQ94" s="138"/>
      <c r="BR94" s="117"/>
      <c r="CM94" s="63">
        <f>IFERROR(VLOOKUP(M94,'Conversion Tables'!$B$8:$E$32,2,FALSE),0)</f>
        <v>0</v>
      </c>
      <c r="CN94" s="63">
        <f>IFERROR(VLOOKUP(N94,'Conversion Tables'!$B$8:$E$32,2,FALSE),0)</f>
        <v>0</v>
      </c>
      <c r="CO94" s="63">
        <f>(CM94-CN94)/'Conversion Tables'!$C$32*Max_Point</f>
        <v>0</v>
      </c>
      <c r="CP94" s="63">
        <f>(1+SUMPRODUCT($EG94:$EI94,'Conversion Tables'!$S$8:$U$8))</f>
        <v>1</v>
      </c>
      <c r="CQ94" s="63">
        <f>(1+SUMPRODUCT($EJ94:$EL94,'Conversion Tables'!$V$8:$X$8))</f>
        <v>1</v>
      </c>
      <c r="CR94" s="64">
        <f>CO94*CP94*CQ94*'Weighting Scale'!$D$10</f>
        <v>0</v>
      </c>
      <c r="CS94" s="63">
        <f>IFERROR(VLOOKUP(P94,'Conversion Tables'!$B$8:$E$32,3,FALSE),0)</f>
        <v>0</v>
      </c>
      <c r="CT94" s="63">
        <f>IFERROR(VLOOKUP(Q94,'Conversion Tables'!$B$8:$E$32,3,FALSE),0)</f>
        <v>0</v>
      </c>
      <c r="CU94" s="63">
        <f>(CS94-CT94)/'Conversion Tables'!$D$32*Max_Point</f>
        <v>0</v>
      </c>
      <c r="CV94" s="63">
        <f>(1+SUMPRODUCT($EG94:$EI94,'Conversion Tables'!$S$9:$U$9))</f>
        <v>1</v>
      </c>
      <c r="CW94" s="63">
        <f>(1+SUMPRODUCT($EJ94:$EL94,'Conversion Tables'!$V$9:$X$9))</f>
        <v>1</v>
      </c>
      <c r="CX94" s="64">
        <f>CU94*CV94*CW94*'Weighting Scale'!$D$11</f>
        <v>0</v>
      </c>
      <c r="CY94" s="63">
        <f>IFERROR(VLOOKUP(S94,'Conversion Tables'!$B$8:$E$32,4,FALSE),0)</f>
        <v>0</v>
      </c>
      <c r="CZ94" s="63">
        <f>IFERROR(VLOOKUP(T94,'Conversion Tables'!$B$8:$E$32,4,FALSE),0)</f>
        <v>0</v>
      </c>
      <c r="DA94" s="63">
        <f>(CY94-CZ94)/'Conversion Tables'!$E$32*Max_Point</f>
        <v>0</v>
      </c>
      <c r="DB94" s="63">
        <f>(1+SUMPRODUCT($EG94:$EI94,'Conversion Tables'!$S$10:$U$10))</f>
        <v>1</v>
      </c>
      <c r="DC94" s="63">
        <f>(1+SUMPRODUCT($EJ94:$EL94,'Conversion Tables'!$V$10:$X$10))</f>
        <v>1</v>
      </c>
      <c r="DD94" s="64">
        <f>DA94*DB94*DC94*'Weighting Scale'!$D$12</f>
        <v>0</v>
      </c>
      <c r="DE94" s="63">
        <f>IFERROR(VLOOKUP(V94,'Conversion Tables'!$G$8:$N$12,2, FALSE)/'Conversion Tables'!$H$12*Max_Point,0)</f>
        <v>0</v>
      </c>
      <c r="DF94" s="63">
        <f>(1+SUMPRODUCT($EG94:$EI94,'Conversion Tables'!$S$11:$U$11))</f>
        <v>1</v>
      </c>
      <c r="DG94" s="63">
        <f>(1+SUMPRODUCT($EJ94:$EL94,'Conversion Tables'!$V$11:$X$11))</f>
        <v>1</v>
      </c>
      <c r="DH94" s="64">
        <f>DE94*DF94*DG94*'Weighting Scale'!$D$14</f>
        <v>0</v>
      </c>
      <c r="DI94" s="63">
        <f>IFERROR(VLOOKUP(X94,'Conversion Tables'!$G$8:$N$12,3,FALSE)/'Conversion Tables'!$I$12*Max_Point,0)</f>
        <v>0</v>
      </c>
      <c r="DJ94" s="63">
        <f>(1+SUMPRODUCT($EG94:$EI94,'Conversion Tables'!$S$12:$U$12))</f>
        <v>1</v>
      </c>
      <c r="DK94" s="63">
        <f>(1+SUMPRODUCT($EJ94:$EL94,'Conversion Tables'!$V$12:$X$12))</f>
        <v>1</v>
      </c>
      <c r="DL94" s="64">
        <f>DI94*DJ94*DK94*'Weighting Scale'!$D$15</f>
        <v>0</v>
      </c>
      <c r="DM94" s="63">
        <f>IFERROR(VLOOKUP(Y94,'Conversion Tables'!$G$8:$N$12,4,FALSE)/'Conversion Tables'!$J$12*Max_Point,0)</f>
        <v>0</v>
      </c>
      <c r="DN94" s="63">
        <f>(1+SUMPRODUCT($EG94:$EI94,'Conversion Tables'!$S$13:$U$13))</f>
        <v>1</v>
      </c>
      <c r="DO94" s="63">
        <f>(1+SUMPRODUCT($EJ94:$EL94,'Conversion Tables'!$V$13:$X$13))</f>
        <v>1</v>
      </c>
      <c r="DP94" s="64">
        <f>DM94*DN94*DO94*'Weighting Scale'!$D$13</f>
        <v>0</v>
      </c>
      <c r="DQ94" s="63">
        <f>IFERROR(VLOOKUP(AA94,'Conversion Tables'!$G$8:$N$12,4,FALSE)/'Conversion Tables'!$K$12*Max_Point,0)</f>
        <v>0</v>
      </c>
      <c r="DR94" s="63">
        <f>(1+SUMPRODUCT($EG94:$EI94,'Conversion Tables'!$S$14:$U$14))</f>
        <v>1</v>
      </c>
      <c r="DS94" s="63">
        <f>(1+SUMPRODUCT($EJ94:$EL94,'Conversion Tables'!$V$14:$X$14))</f>
        <v>1</v>
      </c>
      <c r="DT94" s="64">
        <f>DQ94*DR94*DS94*'Weighting Scale'!$D$16</f>
        <v>0</v>
      </c>
      <c r="DU94" s="63">
        <f>IFERROR(VLOOKUP(AB94,'Conversion Tables'!$G$8:$N$12,5,FALSE)/'Conversion Tables'!$L$12*Max_Point,0)</f>
        <v>0</v>
      </c>
      <c r="DV94" s="63">
        <f>(1+SUMPRODUCT($EG94:$EI94,'Conversion Tables'!$S$15:$U$15))</f>
        <v>1</v>
      </c>
      <c r="DW94" s="63">
        <f>(1+SUMPRODUCT($EJ94:$EL94,'Conversion Tables'!$V$15:$X$15))</f>
        <v>1</v>
      </c>
      <c r="DX94" s="64">
        <f>DU94*DV94*DW94*'Weighting Scale'!$D$17</f>
        <v>0</v>
      </c>
      <c r="DY94" s="63">
        <f>IFERROR(VLOOKUP(AC94,'Conversion Tables'!$G$8:$N$12,6,FALSE)/'Conversion Tables'!$M$12*Max_Point,0)</f>
        <v>0</v>
      </c>
      <c r="DZ94" s="63">
        <f>(1+SUMPRODUCT($EG94:$EI94,'Conversion Tables'!$S$16:$U$16))</f>
        <v>1</v>
      </c>
      <c r="EA94" s="63">
        <f>(1+SUMPRODUCT($EJ94:$EL94,'Conversion Tables'!$V$16:$X$16))</f>
        <v>1</v>
      </c>
      <c r="EB94" s="64">
        <f>DY94*DZ94*EA94*'Weighting Scale'!$D$18</f>
        <v>0</v>
      </c>
      <c r="EC94" s="63">
        <f>IFERROR(VLOOKUP(AD94,'Conversion Tables'!$G$8:$N$12,7,FALSE)/'Conversion Tables'!$N$12*Max_Point,0)</f>
        <v>0</v>
      </c>
      <c r="ED94" s="63">
        <f>(1+SUMPRODUCT($EG94:$EI94,'Conversion Tables'!$S$17:$U$17))</f>
        <v>1</v>
      </c>
      <c r="EE94" s="63">
        <f>(1+SUMPRODUCT($EJ94:$EL94,'Conversion Tables'!$V$17:$X$17))</f>
        <v>1</v>
      </c>
      <c r="EF94" s="64">
        <f>EC94*ED94*EE94*'Weighting Scale'!$D$19</f>
        <v>0</v>
      </c>
      <c r="EG94" s="63">
        <f>IFERROR(VLOOKUP(AE94,'Conversion Tables'!$G$16:$M$20,2,FALSE)/'Conversion Tables'!$H$20*'Conversion Tables'!$H$21,0)</f>
        <v>0</v>
      </c>
      <c r="EH94" s="63">
        <f>IFERROR(VLOOKUP(AF94,'Conversion Tables'!$G$16:$M$20,3,FALSE)/'Conversion Tables'!$I$20*'Conversion Tables'!$I$21,0)</f>
        <v>0</v>
      </c>
      <c r="EI94" s="63">
        <f>IFERROR(VLOOKUP(AG94,'Conversion Tables'!$G$16:$M$20,4,FALSE)/'Conversion Tables'!J$20*'Conversion Tables'!$J$21,0)</f>
        <v>0</v>
      </c>
      <c r="EJ94" s="63">
        <f>IFERROR(VLOOKUP(AH94,'Conversion Tables'!$G$16:$M$20,5,FALSE)/'Conversion Tables'!K$20*'Conversion Tables'!$K$21,0)</f>
        <v>0</v>
      </c>
      <c r="EK94" s="63">
        <f>IFERROR(VLOOKUP(AI94,'Conversion Tables'!$G$16:$M$20,6,FALSE)/'Conversion Tables'!L$20*'Conversion Tables'!$L$21,0)</f>
        <v>0</v>
      </c>
      <c r="EL94" s="63">
        <f>IFERROR(VLOOKUP(AJ94,'Conversion Tables'!$G$16:$M$20,7,FALSE)/'Conversion Tables'!M$20*'Conversion Tables'!$M$21,0)</f>
        <v>0</v>
      </c>
      <c r="EM94" s="64">
        <f t="shared" si="53"/>
        <v>0</v>
      </c>
    </row>
    <row r="95" spans="1:143" ht="16.5" thickBot="1" x14ac:dyDescent="0.3">
      <c r="A95" s="156">
        <v>84</v>
      </c>
      <c r="B95" s="66"/>
      <c r="C95" s="67"/>
      <c r="D95" s="67"/>
      <c r="E95" s="157"/>
      <c r="F95" s="67"/>
      <c r="G95" s="158"/>
      <c r="H95" s="110"/>
      <c r="I95" s="99"/>
      <c r="J95" s="118"/>
      <c r="K95" s="131" t="str">
        <f t="shared" si="38"/>
        <v/>
      </c>
      <c r="L95" s="119"/>
      <c r="M95" s="97"/>
      <c r="N95" s="97"/>
      <c r="O95" s="119"/>
      <c r="P95" s="97"/>
      <c r="Q95" s="97"/>
      <c r="R95" s="119"/>
      <c r="S95" s="97"/>
      <c r="T95" s="97"/>
      <c r="U95" s="119"/>
      <c r="V95" s="97"/>
      <c r="W95" s="119"/>
      <c r="X95" s="97"/>
      <c r="Y95" s="97"/>
      <c r="Z95" s="201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135">
        <f t="shared" si="39"/>
        <v>0</v>
      </c>
      <c r="AL95" s="135">
        <f t="shared" si="40"/>
        <v>0</v>
      </c>
      <c r="AM95" s="135">
        <f t="shared" si="41"/>
        <v>0</v>
      </c>
      <c r="AN95" s="135">
        <f t="shared" si="42"/>
        <v>0</v>
      </c>
      <c r="AO95" s="135">
        <f t="shared" si="43"/>
        <v>0</v>
      </c>
      <c r="AP95" s="135">
        <f t="shared" si="44"/>
        <v>0</v>
      </c>
      <c r="AQ95" s="135">
        <f t="shared" si="45"/>
        <v>0</v>
      </c>
      <c r="AR95" s="135">
        <f t="shared" si="46"/>
        <v>0</v>
      </c>
      <c r="AS95" s="135">
        <f t="shared" si="47"/>
        <v>0</v>
      </c>
      <c r="AT95" s="135">
        <f t="shared" si="48"/>
        <v>0</v>
      </c>
      <c r="AU95" s="170">
        <f t="shared" si="49"/>
        <v>0</v>
      </c>
      <c r="AV95" s="342" t="str">
        <f t="shared" si="54"/>
        <v/>
      </c>
      <c r="AW95" s="136" t="str">
        <f t="shared" si="50"/>
        <v/>
      </c>
      <c r="AX95" s="112"/>
      <c r="AY95" s="348" t="str">
        <f t="shared" si="51"/>
        <v/>
      </c>
      <c r="AZ95" s="133"/>
      <c r="BA95" s="149">
        <f t="shared" si="52"/>
        <v>0</v>
      </c>
      <c r="BB95" s="209"/>
      <c r="BC95" s="212"/>
      <c r="BD95" s="212"/>
      <c r="BE95" s="212"/>
      <c r="BF95" s="212"/>
      <c r="BG95" s="213"/>
      <c r="BH95" s="257" t="str">
        <f t="shared" si="55"/>
        <v/>
      </c>
      <c r="BI95" s="115"/>
      <c r="BJ95" s="116"/>
      <c r="BK95" s="116"/>
      <c r="BL95" s="116"/>
      <c r="BM95" s="116"/>
      <c r="BN95" s="116"/>
      <c r="BO95" s="116"/>
      <c r="BP95" s="140" t="str">
        <f>IF(AZ95&lt;=1,"",IF($BJ95="",0,VLOOKUP($BJ95,'Conversion Tables'!$B$37:$C$62,2,FALSE))+IF($BK95="",0,VLOOKUP($BK95,'Conversion Tables'!$B$37:$C$62,2,FALSE))+IF($BL95="",0,VLOOKUP($BL95,'Conversion Tables'!$B$37:$C$62,2,FALSE))+IF($BM95="",0,VLOOKUP($BM95,'Conversion Tables'!$B$37:$C$62,2,FALSE))+IF($BN95="",0,VLOOKUP($BN95,'Conversion Tables'!$B$37:$C$62,2,FALSE))+IF($BO95="",0,VLOOKUP($BO95,'Conversion Tables'!$B$37:$C$62,2,FALSE)))</f>
        <v/>
      </c>
      <c r="BQ95" s="138"/>
      <c r="BR95" s="117"/>
      <c r="CM95" s="63">
        <f>IFERROR(VLOOKUP(M95,'Conversion Tables'!$B$8:$E$32,2,FALSE),0)</f>
        <v>0</v>
      </c>
      <c r="CN95" s="63">
        <f>IFERROR(VLOOKUP(N95,'Conversion Tables'!$B$8:$E$32,2,FALSE),0)</f>
        <v>0</v>
      </c>
      <c r="CO95" s="63">
        <f>(CM95-CN95)/'Conversion Tables'!$C$32*Max_Point</f>
        <v>0</v>
      </c>
      <c r="CP95" s="63">
        <f>(1+SUMPRODUCT($EG95:$EI95,'Conversion Tables'!$S$8:$U$8))</f>
        <v>1</v>
      </c>
      <c r="CQ95" s="63">
        <f>(1+SUMPRODUCT($EJ95:$EL95,'Conversion Tables'!$V$8:$X$8))</f>
        <v>1</v>
      </c>
      <c r="CR95" s="64">
        <f>CO95*CP95*CQ95*'Weighting Scale'!$D$10</f>
        <v>0</v>
      </c>
      <c r="CS95" s="63">
        <f>IFERROR(VLOOKUP(P95,'Conversion Tables'!$B$8:$E$32,3,FALSE),0)</f>
        <v>0</v>
      </c>
      <c r="CT95" s="63">
        <f>IFERROR(VLOOKUP(Q95,'Conversion Tables'!$B$8:$E$32,3,FALSE),0)</f>
        <v>0</v>
      </c>
      <c r="CU95" s="63">
        <f>(CS95-CT95)/'Conversion Tables'!$D$32*Max_Point</f>
        <v>0</v>
      </c>
      <c r="CV95" s="63">
        <f>(1+SUMPRODUCT($EG95:$EI95,'Conversion Tables'!$S$9:$U$9))</f>
        <v>1</v>
      </c>
      <c r="CW95" s="63">
        <f>(1+SUMPRODUCT($EJ95:$EL95,'Conversion Tables'!$V$9:$X$9))</f>
        <v>1</v>
      </c>
      <c r="CX95" s="64">
        <f>CU95*CV95*CW95*'Weighting Scale'!$D$11</f>
        <v>0</v>
      </c>
      <c r="CY95" s="63">
        <f>IFERROR(VLOOKUP(S95,'Conversion Tables'!$B$8:$E$32,4,FALSE),0)</f>
        <v>0</v>
      </c>
      <c r="CZ95" s="63">
        <f>IFERROR(VLOOKUP(T95,'Conversion Tables'!$B$8:$E$32,4,FALSE),0)</f>
        <v>0</v>
      </c>
      <c r="DA95" s="63">
        <f>(CY95-CZ95)/'Conversion Tables'!$E$32*Max_Point</f>
        <v>0</v>
      </c>
      <c r="DB95" s="63">
        <f>(1+SUMPRODUCT($EG95:$EI95,'Conversion Tables'!$S$10:$U$10))</f>
        <v>1</v>
      </c>
      <c r="DC95" s="63">
        <f>(1+SUMPRODUCT($EJ95:$EL95,'Conversion Tables'!$V$10:$X$10))</f>
        <v>1</v>
      </c>
      <c r="DD95" s="64">
        <f>DA95*DB95*DC95*'Weighting Scale'!$D$12</f>
        <v>0</v>
      </c>
      <c r="DE95" s="63">
        <f>IFERROR(VLOOKUP(V95,'Conversion Tables'!$G$8:$N$12,2, FALSE)/'Conversion Tables'!$H$12*Max_Point,0)</f>
        <v>0</v>
      </c>
      <c r="DF95" s="63">
        <f>(1+SUMPRODUCT($EG95:$EI95,'Conversion Tables'!$S$11:$U$11))</f>
        <v>1</v>
      </c>
      <c r="DG95" s="63">
        <f>(1+SUMPRODUCT($EJ95:$EL95,'Conversion Tables'!$V$11:$X$11))</f>
        <v>1</v>
      </c>
      <c r="DH95" s="64">
        <f>DE95*DF95*DG95*'Weighting Scale'!$D$14</f>
        <v>0</v>
      </c>
      <c r="DI95" s="63">
        <f>IFERROR(VLOOKUP(X95,'Conversion Tables'!$G$8:$N$12,3,FALSE)/'Conversion Tables'!$I$12*Max_Point,0)</f>
        <v>0</v>
      </c>
      <c r="DJ95" s="63">
        <f>(1+SUMPRODUCT($EG95:$EI95,'Conversion Tables'!$S$12:$U$12))</f>
        <v>1</v>
      </c>
      <c r="DK95" s="63">
        <f>(1+SUMPRODUCT($EJ95:$EL95,'Conversion Tables'!$V$12:$X$12))</f>
        <v>1</v>
      </c>
      <c r="DL95" s="64">
        <f>DI95*DJ95*DK95*'Weighting Scale'!$D$15</f>
        <v>0</v>
      </c>
      <c r="DM95" s="63">
        <f>IFERROR(VLOOKUP(Y95,'Conversion Tables'!$G$8:$N$12,4,FALSE)/'Conversion Tables'!$J$12*Max_Point,0)</f>
        <v>0</v>
      </c>
      <c r="DN95" s="63">
        <f>(1+SUMPRODUCT($EG95:$EI95,'Conversion Tables'!$S$13:$U$13))</f>
        <v>1</v>
      </c>
      <c r="DO95" s="63">
        <f>(1+SUMPRODUCT($EJ95:$EL95,'Conversion Tables'!$V$13:$X$13))</f>
        <v>1</v>
      </c>
      <c r="DP95" s="64">
        <f>DM95*DN95*DO95*'Weighting Scale'!$D$13</f>
        <v>0</v>
      </c>
      <c r="DQ95" s="63">
        <f>IFERROR(VLOOKUP(AA95,'Conversion Tables'!$G$8:$N$12,4,FALSE)/'Conversion Tables'!$K$12*Max_Point,0)</f>
        <v>0</v>
      </c>
      <c r="DR95" s="63">
        <f>(1+SUMPRODUCT($EG95:$EI95,'Conversion Tables'!$S$14:$U$14))</f>
        <v>1</v>
      </c>
      <c r="DS95" s="63">
        <f>(1+SUMPRODUCT($EJ95:$EL95,'Conversion Tables'!$V$14:$X$14))</f>
        <v>1</v>
      </c>
      <c r="DT95" s="64">
        <f>DQ95*DR95*DS95*'Weighting Scale'!$D$16</f>
        <v>0</v>
      </c>
      <c r="DU95" s="63">
        <f>IFERROR(VLOOKUP(AB95,'Conversion Tables'!$G$8:$N$12,5,FALSE)/'Conversion Tables'!$L$12*Max_Point,0)</f>
        <v>0</v>
      </c>
      <c r="DV95" s="63">
        <f>(1+SUMPRODUCT($EG95:$EI95,'Conversion Tables'!$S$15:$U$15))</f>
        <v>1</v>
      </c>
      <c r="DW95" s="63">
        <f>(1+SUMPRODUCT($EJ95:$EL95,'Conversion Tables'!$V$15:$X$15))</f>
        <v>1</v>
      </c>
      <c r="DX95" s="64">
        <f>DU95*DV95*DW95*'Weighting Scale'!$D$17</f>
        <v>0</v>
      </c>
      <c r="DY95" s="63">
        <f>IFERROR(VLOOKUP(AC95,'Conversion Tables'!$G$8:$N$12,6,FALSE)/'Conversion Tables'!$M$12*Max_Point,0)</f>
        <v>0</v>
      </c>
      <c r="DZ95" s="63">
        <f>(1+SUMPRODUCT($EG95:$EI95,'Conversion Tables'!$S$16:$U$16))</f>
        <v>1</v>
      </c>
      <c r="EA95" s="63">
        <f>(1+SUMPRODUCT($EJ95:$EL95,'Conversion Tables'!$V$16:$X$16))</f>
        <v>1</v>
      </c>
      <c r="EB95" s="64">
        <f>DY95*DZ95*EA95*'Weighting Scale'!$D$18</f>
        <v>0</v>
      </c>
      <c r="EC95" s="63">
        <f>IFERROR(VLOOKUP(AD95,'Conversion Tables'!$G$8:$N$12,7,FALSE)/'Conversion Tables'!$N$12*Max_Point,0)</f>
        <v>0</v>
      </c>
      <c r="ED95" s="63">
        <f>(1+SUMPRODUCT($EG95:$EI95,'Conversion Tables'!$S$17:$U$17))</f>
        <v>1</v>
      </c>
      <c r="EE95" s="63">
        <f>(1+SUMPRODUCT($EJ95:$EL95,'Conversion Tables'!$V$17:$X$17))</f>
        <v>1</v>
      </c>
      <c r="EF95" s="64">
        <f>EC95*ED95*EE95*'Weighting Scale'!$D$19</f>
        <v>0</v>
      </c>
      <c r="EG95" s="63">
        <f>IFERROR(VLOOKUP(AE95,'Conversion Tables'!$G$16:$M$20,2,FALSE)/'Conversion Tables'!$H$20*'Conversion Tables'!$H$21,0)</f>
        <v>0</v>
      </c>
      <c r="EH95" s="63">
        <f>IFERROR(VLOOKUP(AF95,'Conversion Tables'!$G$16:$M$20,3,FALSE)/'Conversion Tables'!$I$20*'Conversion Tables'!$I$21,0)</f>
        <v>0</v>
      </c>
      <c r="EI95" s="63">
        <f>IFERROR(VLOOKUP(AG95,'Conversion Tables'!$G$16:$M$20,4,FALSE)/'Conversion Tables'!J$20*'Conversion Tables'!$J$21,0)</f>
        <v>0</v>
      </c>
      <c r="EJ95" s="63">
        <f>IFERROR(VLOOKUP(AH95,'Conversion Tables'!$G$16:$M$20,5,FALSE)/'Conversion Tables'!K$20*'Conversion Tables'!$K$21,0)</f>
        <v>0</v>
      </c>
      <c r="EK95" s="63">
        <f>IFERROR(VLOOKUP(AI95,'Conversion Tables'!$G$16:$M$20,6,FALSE)/'Conversion Tables'!L$20*'Conversion Tables'!$L$21,0)</f>
        <v>0</v>
      </c>
      <c r="EL95" s="63">
        <f>IFERROR(VLOOKUP(AJ95,'Conversion Tables'!$G$16:$M$20,7,FALSE)/'Conversion Tables'!M$20*'Conversion Tables'!$M$21,0)</f>
        <v>0</v>
      </c>
      <c r="EM95" s="64">
        <f t="shared" si="53"/>
        <v>0</v>
      </c>
    </row>
    <row r="96" spans="1:143" ht="16.5" thickBot="1" x14ac:dyDescent="0.3">
      <c r="A96" s="156">
        <v>85</v>
      </c>
      <c r="B96" s="66"/>
      <c r="C96" s="67"/>
      <c r="D96" s="67"/>
      <c r="E96" s="157"/>
      <c r="F96" s="67"/>
      <c r="G96" s="158"/>
      <c r="H96" s="110"/>
      <c r="I96" s="99"/>
      <c r="J96" s="118"/>
      <c r="K96" s="131" t="str">
        <f t="shared" si="38"/>
        <v/>
      </c>
      <c r="L96" s="119"/>
      <c r="M96" s="97"/>
      <c r="N96" s="97"/>
      <c r="O96" s="119"/>
      <c r="P96" s="97"/>
      <c r="Q96" s="97"/>
      <c r="R96" s="119"/>
      <c r="S96" s="97"/>
      <c r="T96" s="97"/>
      <c r="U96" s="119"/>
      <c r="V96" s="97"/>
      <c r="W96" s="119"/>
      <c r="X96" s="97"/>
      <c r="Y96" s="97"/>
      <c r="Z96" s="201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135">
        <f t="shared" si="39"/>
        <v>0</v>
      </c>
      <c r="AL96" s="135">
        <f t="shared" si="40"/>
        <v>0</v>
      </c>
      <c r="AM96" s="135">
        <f t="shared" si="41"/>
        <v>0</v>
      </c>
      <c r="AN96" s="135">
        <f t="shared" si="42"/>
        <v>0</v>
      </c>
      <c r="AO96" s="135">
        <f t="shared" si="43"/>
        <v>0</v>
      </c>
      <c r="AP96" s="135">
        <f t="shared" si="44"/>
        <v>0</v>
      </c>
      <c r="AQ96" s="135">
        <f t="shared" si="45"/>
        <v>0</v>
      </c>
      <c r="AR96" s="135">
        <f t="shared" si="46"/>
        <v>0</v>
      </c>
      <c r="AS96" s="135">
        <f t="shared" si="47"/>
        <v>0</v>
      </c>
      <c r="AT96" s="135">
        <f t="shared" si="48"/>
        <v>0</v>
      </c>
      <c r="AU96" s="170">
        <f t="shared" si="49"/>
        <v>0</v>
      </c>
      <c r="AV96" s="342" t="str">
        <f t="shared" si="54"/>
        <v/>
      </c>
      <c r="AW96" s="136" t="str">
        <f t="shared" si="50"/>
        <v/>
      </c>
      <c r="AX96" s="112"/>
      <c r="AY96" s="348" t="str">
        <f t="shared" si="51"/>
        <v/>
      </c>
      <c r="AZ96" s="133"/>
      <c r="BA96" s="149">
        <f t="shared" si="52"/>
        <v>0</v>
      </c>
      <c r="BB96" s="209"/>
      <c r="BC96" s="212"/>
      <c r="BD96" s="212"/>
      <c r="BE96" s="212"/>
      <c r="BF96" s="212"/>
      <c r="BG96" s="213"/>
      <c r="BH96" s="257" t="str">
        <f t="shared" si="55"/>
        <v/>
      </c>
      <c r="BI96" s="115"/>
      <c r="BJ96" s="116"/>
      <c r="BK96" s="116"/>
      <c r="BL96" s="116"/>
      <c r="BM96" s="116"/>
      <c r="BN96" s="116"/>
      <c r="BO96" s="116"/>
      <c r="BP96" s="140" t="str">
        <f>IF(AZ96&lt;=1,"",IF($BJ96="",0,VLOOKUP($BJ96,'Conversion Tables'!$B$37:$C$62,2,FALSE))+IF($BK96="",0,VLOOKUP($BK96,'Conversion Tables'!$B$37:$C$62,2,FALSE))+IF($BL96="",0,VLOOKUP($BL96,'Conversion Tables'!$B$37:$C$62,2,FALSE))+IF($BM96="",0,VLOOKUP($BM96,'Conversion Tables'!$B$37:$C$62,2,FALSE))+IF($BN96="",0,VLOOKUP($BN96,'Conversion Tables'!$B$37:$C$62,2,FALSE))+IF($BO96="",0,VLOOKUP($BO96,'Conversion Tables'!$B$37:$C$62,2,FALSE)))</f>
        <v/>
      </c>
      <c r="BQ96" s="138"/>
      <c r="BR96" s="117"/>
      <c r="CM96" s="63">
        <f>IFERROR(VLOOKUP(M96,'Conversion Tables'!$B$8:$E$32,2,FALSE),0)</f>
        <v>0</v>
      </c>
      <c r="CN96" s="63">
        <f>IFERROR(VLOOKUP(N96,'Conversion Tables'!$B$8:$E$32,2,FALSE),0)</f>
        <v>0</v>
      </c>
      <c r="CO96" s="63">
        <f>(CM96-CN96)/'Conversion Tables'!$C$32*Max_Point</f>
        <v>0</v>
      </c>
      <c r="CP96" s="63">
        <f>(1+SUMPRODUCT($EG96:$EI96,'Conversion Tables'!$S$8:$U$8))</f>
        <v>1</v>
      </c>
      <c r="CQ96" s="63">
        <f>(1+SUMPRODUCT($EJ96:$EL96,'Conversion Tables'!$V$8:$X$8))</f>
        <v>1</v>
      </c>
      <c r="CR96" s="64">
        <f>CO96*CP96*CQ96*'Weighting Scale'!$D$10</f>
        <v>0</v>
      </c>
      <c r="CS96" s="63">
        <f>IFERROR(VLOOKUP(P96,'Conversion Tables'!$B$8:$E$32,3,FALSE),0)</f>
        <v>0</v>
      </c>
      <c r="CT96" s="63">
        <f>IFERROR(VLOOKUP(Q96,'Conversion Tables'!$B$8:$E$32,3,FALSE),0)</f>
        <v>0</v>
      </c>
      <c r="CU96" s="63">
        <f>(CS96-CT96)/'Conversion Tables'!$D$32*Max_Point</f>
        <v>0</v>
      </c>
      <c r="CV96" s="63">
        <f>(1+SUMPRODUCT($EG96:$EI96,'Conversion Tables'!$S$9:$U$9))</f>
        <v>1</v>
      </c>
      <c r="CW96" s="63">
        <f>(1+SUMPRODUCT($EJ96:$EL96,'Conversion Tables'!$V$9:$X$9))</f>
        <v>1</v>
      </c>
      <c r="CX96" s="64">
        <f>CU96*CV96*CW96*'Weighting Scale'!$D$11</f>
        <v>0</v>
      </c>
      <c r="CY96" s="63">
        <f>IFERROR(VLOOKUP(S96,'Conversion Tables'!$B$8:$E$32,4,FALSE),0)</f>
        <v>0</v>
      </c>
      <c r="CZ96" s="63">
        <f>IFERROR(VLOOKUP(T96,'Conversion Tables'!$B$8:$E$32,4,FALSE),0)</f>
        <v>0</v>
      </c>
      <c r="DA96" s="63">
        <f>(CY96-CZ96)/'Conversion Tables'!$E$32*Max_Point</f>
        <v>0</v>
      </c>
      <c r="DB96" s="63">
        <f>(1+SUMPRODUCT($EG96:$EI96,'Conversion Tables'!$S$10:$U$10))</f>
        <v>1</v>
      </c>
      <c r="DC96" s="63">
        <f>(1+SUMPRODUCT($EJ96:$EL96,'Conversion Tables'!$V$10:$X$10))</f>
        <v>1</v>
      </c>
      <c r="DD96" s="64">
        <f>DA96*DB96*DC96*'Weighting Scale'!$D$12</f>
        <v>0</v>
      </c>
      <c r="DE96" s="63">
        <f>IFERROR(VLOOKUP(V96,'Conversion Tables'!$G$8:$N$12,2, FALSE)/'Conversion Tables'!$H$12*Max_Point,0)</f>
        <v>0</v>
      </c>
      <c r="DF96" s="63">
        <f>(1+SUMPRODUCT($EG96:$EI96,'Conversion Tables'!$S$11:$U$11))</f>
        <v>1</v>
      </c>
      <c r="DG96" s="63">
        <f>(1+SUMPRODUCT($EJ96:$EL96,'Conversion Tables'!$V$11:$X$11))</f>
        <v>1</v>
      </c>
      <c r="DH96" s="64">
        <f>DE96*DF96*DG96*'Weighting Scale'!$D$14</f>
        <v>0</v>
      </c>
      <c r="DI96" s="63">
        <f>IFERROR(VLOOKUP(X96,'Conversion Tables'!$G$8:$N$12,3,FALSE)/'Conversion Tables'!$I$12*Max_Point,0)</f>
        <v>0</v>
      </c>
      <c r="DJ96" s="63">
        <f>(1+SUMPRODUCT($EG96:$EI96,'Conversion Tables'!$S$12:$U$12))</f>
        <v>1</v>
      </c>
      <c r="DK96" s="63">
        <f>(1+SUMPRODUCT($EJ96:$EL96,'Conversion Tables'!$V$12:$X$12))</f>
        <v>1</v>
      </c>
      <c r="DL96" s="64">
        <f>DI96*DJ96*DK96*'Weighting Scale'!$D$15</f>
        <v>0</v>
      </c>
      <c r="DM96" s="63">
        <f>IFERROR(VLOOKUP(Y96,'Conversion Tables'!$G$8:$N$12,4,FALSE)/'Conversion Tables'!$J$12*Max_Point,0)</f>
        <v>0</v>
      </c>
      <c r="DN96" s="63">
        <f>(1+SUMPRODUCT($EG96:$EI96,'Conversion Tables'!$S$13:$U$13))</f>
        <v>1</v>
      </c>
      <c r="DO96" s="63">
        <f>(1+SUMPRODUCT($EJ96:$EL96,'Conversion Tables'!$V$13:$X$13))</f>
        <v>1</v>
      </c>
      <c r="DP96" s="64">
        <f>DM96*DN96*DO96*'Weighting Scale'!$D$13</f>
        <v>0</v>
      </c>
      <c r="DQ96" s="63">
        <f>IFERROR(VLOOKUP(AA96,'Conversion Tables'!$G$8:$N$12,4,FALSE)/'Conversion Tables'!$K$12*Max_Point,0)</f>
        <v>0</v>
      </c>
      <c r="DR96" s="63">
        <f>(1+SUMPRODUCT($EG96:$EI96,'Conversion Tables'!$S$14:$U$14))</f>
        <v>1</v>
      </c>
      <c r="DS96" s="63">
        <f>(1+SUMPRODUCT($EJ96:$EL96,'Conversion Tables'!$V$14:$X$14))</f>
        <v>1</v>
      </c>
      <c r="DT96" s="64">
        <f>DQ96*DR96*DS96*'Weighting Scale'!$D$16</f>
        <v>0</v>
      </c>
      <c r="DU96" s="63">
        <f>IFERROR(VLOOKUP(AB96,'Conversion Tables'!$G$8:$N$12,5,FALSE)/'Conversion Tables'!$L$12*Max_Point,0)</f>
        <v>0</v>
      </c>
      <c r="DV96" s="63">
        <f>(1+SUMPRODUCT($EG96:$EI96,'Conversion Tables'!$S$15:$U$15))</f>
        <v>1</v>
      </c>
      <c r="DW96" s="63">
        <f>(1+SUMPRODUCT($EJ96:$EL96,'Conversion Tables'!$V$15:$X$15))</f>
        <v>1</v>
      </c>
      <c r="DX96" s="64">
        <f>DU96*DV96*DW96*'Weighting Scale'!$D$17</f>
        <v>0</v>
      </c>
      <c r="DY96" s="63">
        <f>IFERROR(VLOOKUP(AC96,'Conversion Tables'!$G$8:$N$12,6,FALSE)/'Conversion Tables'!$M$12*Max_Point,0)</f>
        <v>0</v>
      </c>
      <c r="DZ96" s="63">
        <f>(1+SUMPRODUCT($EG96:$EI96,'Conversion Tables'!$S$16:$U$16))</f>
        <v>1</v>
      </c>
      <c r="EA96" s="63">
        <f>(1+SUMPRODUCT($EJ96:$EL96,'Conversion Tables'!$V$16:$X$16))</f>
        <v>1</v>
      </c>
      <c r="EB96" s="64">
        <f>DY96*DZ96*EA96*'Weighting Scale'!$D$18</f>
        <v>0</v>
      </c>
      <c r="EC96" s="63">
        <f>IFERROR(VLOOKUP(AD96,'Conversion Tables'!$G$8:$N$12,7,FALSE)/'Conversion Tables'!$N$12*Max_Point,0)</f>
        <v>0</v>
      </c>
      <c r="ED96" s="63">
        <f>(1+SUMPRODUCT($EG96:$EI96,'Conversion Tables'!$S$17:$U$17))</f>
        <v>1</v>
      </c>
      <c r="EE96" s="63">
        <f>(1+SUMPRODUCT($EJ96:$EL96,'Conversion Tables'!$V$17:$X$17))</f>
        <v>1</v>
      </c>
      <c r="EF96" s="64">
        <f>EC96*ED96*EE96*'Weighting Scale'!$D$19</f>
        <v>0</v>
      </c>
      <c r="EG96" s="63">
        <f>IFERROR(VLOOKUP(AE96,'Conversion Tables'!$G$16:$M$20,2,FALSE)/'Conversion Tables'!$H$20*'Conversion Tables'!$H$21,0)</f>
        <v>0</v>
      </c>
      <c r="EH96" s="63">
        <f>IFERROR(VLOOKUP(AF96,'Conversion Tables'!$G$16:$M$20,3,FALSE)/'Conversion Tables'!$I$20*'Conversion Tables'!$I$21,0)</f>
        <v>0</v>
      </c>
      <c r="EI96" s="63">
        <f>IFERROR(VLOOKUP(AG96,'Conversion Tables'!$G$16:$M$20,4,FALSE)/'Conversion Tables'!J$20*'Conversion Tables'!$J$21,0)</f>
        <v>0</v>
      </c>
      <c r="EJ96" s="63">
        <f>IFERROR(VLOOKUP(AH96,'Conversion Tables'!$G$16:$M$20,5,FALSE)/'Conversion Tables'!K$20*'Conversion Tables'!$K$21,0)</f>
        <v>0</v>
      </c>
      <c r="EK96" s="63">
        <f>IFERROR(VLOOKUP(AI96,'Conversion Tables'!$G$16:$M$20,6,FALSE)/'Conversion Tables'!L$20*'Conversion Tables'!$L$21,0)</f>
        <v>0</v>
      </c>
      <c r="EL96" s="63">
        <f>IFERROR(VLOOKUP(AJ96,'Conversion Tables'!$G$16:$M$20,7,FALSE)/'Conversion Tables'!M$20*'Conversion Tables'!$M$21,0)</f>
        <v>0</v>
      </c>
      <c r="EM96" s="64">
        <f t="shared" si="53"/>
        <v>0</v>
      </c>
    </row>
    <row r="97" spans="1:143" ht="16.5" thickBot="1" x14ac:dyDescent="0.3">
      <c r="A97" s="156">
        <v>86</v>
      </c>
      <c r="B97" s="66"/>
      <c r="C97" s="67"/>
      <c r="D97" s="67"/>
      <c r="E97" s="157"/>
      <c r="F97" s="67"/>
      <c r="G97" s="158"/>
      <c r="H97" s="110"/>
      <c r="I97" s="99"/>
      <c r="J97" s="118"/>
      <c r="K97" s="131" t="str">
        <f t="shared" si="38"/>
        <v/>
      </c>
      <c r="L97" s="119"/>
      <c r="M97" s="97"/>
      <c r="N97" s="97"/>
      <c r="O97" s="119"/>
      <c r="P97" s="97"/>
      <c r="Q97" s="97"/>
      <c r="R97" s="119"/>
      <c r="S97" s="97"/>
      <c r="T97" s="97"/>
      <c r="U97" s="119"/>
      <c r="V97" s="97"/>
      <c r="W97" s="119"/>
      <c r="X97" s="97"/>
      <c r="Y97" s="97"/>
      <c r="Z97" s="201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135">
        <f t="shared" si="39"/>
        <v>0</v>
      </c>
      <c r="AL97" s="135">
        <f t="shared" si="40"/>
        <v>0</v>
      </c>
      <c r="AM97" s="135">
        <f t="shared" si="41"/>
        <v>0</v>
      </c>
      <c r="AN97" s="135">
        <f t="shared" si="42"/>
        <v>0</v>
      </c>
      <c r="AO97" s="135">
        <f t="shared" si="43"/>
        <v>0</v>
      </c>
      <c r="AP97" s="135">
        <f t="shared" si="44"/>
        <v>0</v>
      </c>
      <c r="AQ97" s="135">
        <f t="shared" si="45"/>
        <v>0</v>
      </c>
      <c r="AR97" s="135">
        <f t="shared" si="46"/>
        <v>0</v>
      </c>
      <c r="AS97" s="135">
        <f t="shared" si="47"/>
        <v>0</v>
      </c>
      <c r="AT97" s="135">
        <f t="shared" si="48"/>
        <v>0</v>
      </c>
      <c r="AU97" s="170">
        <f t="shared" si="49"/>
        <v>0</v>
      </c>
      <c r="AV97" s="342" t="str">
        <f t="shared" si="54"/>
        <v/>
      </c>
      <c r="AW97" s="136" t="str">
        <f t="shared" si="50"/>
        <v/>
      </c>
      <c r="AX97" s="112"/>
      <c r="AY97" s="348" t="str">
        <f t="shared" si="51"/>
        <v/>
      </c>
      <c r="AZ97" s="133"/>
      <c r="BA97" s="149">
        <f t="shared" si="52"/>
        <v>0</v>
      </c>
      <c r="BB97" s="209"/>
      <c r="BC97" s="212"/>
      <c r="BD97" s="212"/>
      <c r="BE97" s="212"/>
      <c r="BF97" s="212"/>
      <c r="BG97" s="213"/>
      <c r="BH97" s="257" t="str">
        <f t="shared" si="55"/>
        <v/>
      </c>
      <c r="BI97" s="115"/>
      <c r="BJ97" s="116"/>
      <c r="BK97" s="116"/>
      <c r="BL97" s="116"/>
      <c r="BM97" s="116"/>
      <c r="BN97" s="116"/>
      <c r="BO97" s="116"/>
      <c r="BP97" s="140" t="str">
        <f>IF(AZ97&lt;=1,"",IF($BJ97="",0,VLOOKUP($BJ97,'Conversion Tables'!$B$37:$C$62,2,FALSE))+IF($BK97="",0,VLOOKUP($BK97,'Conversion Tables'!$B$37:$C$62,2,FALSE))+IF($BL97="",0,VLOOKUP($BL97,'Conversion Tables'!$B$37:$C$62,2,FALSE))+IF($BM97="",0,VLOOKUP($BM97,'Conversion Tables'!$B$37:$C$62,2,FALSE))+IF($BN97="",0,VLOOKUP($BN97,'Conversion Tables'!$B$37:$C$62,2,FALSE))+IF($BO97="",0,VLOOKUP($BO97,'Conversion Tables'!$B$37:$C$62,2,FALSE)))</f>
        <v/>
      </c>
      <c r="BQ97" s="138"/>
      <c r="BR97" s="117"/>
      <c r="CM97" s="63">
        <f>IFERROR(VLOOKUP(M97,'Conversion Tables'!$B$8:$E$32,2,FALSE),0)</f>
        <v>0</v>
      </c>
      <c r="CN97" s="63">
        <f>IFERROR(VLOOKUP(N97,'Conversion Tables'!$B$8:$E$32,2,FALSE),0)</f>
        <v>0</v>
      </c>
      <c r="CO97" s="63">
        <f>(CM97-CN97)/'Conversion Tables'!$C$32*Max_Point</f>
        <v>0</v>
      </c>
      <c r="CP97" s="63">
        <f>(1+SUMPRODUCT($EG97:$EI97,'Conversion Tables'!$S$8:$U$8))</f>
        <v>1</v>
      </c>
      <c r="CQ97" s="63">
        <f>(1+SUMPRODUCT($EJ97:$EL97,'Conversion Tables'!$V$8:$X$8))</f>
        <v>1</v>
      </c>
      <c r="CR97" s="64">
        <f>CO97*CP97*CQ97*'Weighting Scale'!$D$10</f>
        <v>0</v>
      </c>
      <c r="CS97" s="63">
        <f>IFERROR(VLOOKUP(P97,'Conversion Tables'!$B$8:$E$32,3,FALSE),0)</f>
        <v>0</v>
      </c>
      <c r="CT97" s="63">
        <f>IFERROR(VLOOKUP(Q97,'Conversion Tables'!$B$8:$E$32,3,FALSE),0)</f>
        <v>0</v>
      </c>
      <c r="CU97" s="63">
        <f>(CS97-CT97)/'Conversion Tables'!$D$32*Max_Point</f>
        <v>0</v>
      </c>
      <c r="CV97" s="63">
        <f>(1+SUMPRODUCT($EG97:$EI97,'Conversion Tables'!$S$9:$U$9))</f>
        <v>1</v>
      </c>
      <c r="CW97" s="63">
        <f>(1+SUMPRODUCT($EJ97:$EL97,'Conversion Tables'!$V$9:$X$9))</f>
        <v>1</v>
      </c>
      <c r="CX97" s="64">
        <f>CU97*CV97*CW97*'Weighting Scale'!$D$11</f>
        <v>0</v>
      </c>
      <c r="CY97" s="63">
        <f>IFERROR(VLOOKUP(S97,'Conversion Tables'!$B$8:$E$32,4,FALSE),0)</f>
        <v>0</v>
      </c>
      <c r="CZ97" s="63">
        <f>IFERROR(VLOOKUP(T97,'Conversion Tables'!$B$8:$E$32,4,FALSE),0)</f>
        <v>0</v>
      </c>
      <c r="DA97" s="63">
        <f>(CY97-CZ97)/'Conversion Tables'!$E$32*Max_Point</f>
        <v>0</v>
      </c>
      <c r="DB97" s="63">
        <f>(1+SUMPRODUCT($EG97:$EI97,'Conversion Tables'!$S$10:$U$10))</f>
        <v>1</v>
      </c>
      <c r="DC97" s="63">
        <f>(1+SUMPRODUCT($EJ97:$EL97,'Conversion Tables'!$V$10:$X$10))</f>
        <v>1</v>
      </c>
      <c r="DD97" s="64">
        <f>DA97*DB97*DC97*'Weighting Scale'!$D$12</f>
        <v>0</v>
      </c>
      <c r="DE97" s="63">
        <f>IFERROR(VLOOKUP(V97,'Conversion Tables'!$G$8:$N$12,2, FALSE)/'Conversion Tables'!$H$12*Max_Point,0)</f>
        <v>0</v>
      </c>
      <c r="DF97" s="63">
        <f>(1+SUMPRODUCT($EG97:$EI97,'Conversion Tables'!$S$11:$U$11))</f>
        <v>1</v>
      </c>
      <c r="DG97" s="63">
        <f>(1+SUMPRODUCT($EJ97:$EL97,'Conversion Tables'!$V$11:$X$11))</f>
        <v>1</v>
      </c>
      <c r="DH97" s="64">
        <f>DE97*DF97*DG97*'Weighting Scale'!$D$14</f>
        <v>0</v>
      </c>
      <c r="DI97" s="63">
        <f>IFERROR(VLOOKUP(X97,'Conversion Tables'!$G$8:$N$12,3,FALSE)/'Conversion Tables'!$I$12*Max_Point,0)</f>
        <v>0</v>
      </c>
      <c r="DJ97" s="63">
        <f>(1+SUMPRODUCT($EG97:$EI97,'Conversion Tables'!$S$12:$U$12))</f>
        <v>1</v>
      </c>
      <c r="DK97" s="63">
        <f>(1+SUMPRODUCT($EJ97:$EL97,'Conversion Tables'!$V$12:$X$12))</f>
        <v>1</v>
      </c>
      <c r="DL97" s="64">
        <f>DI97*DJ97*DK97*'Weighting Scale'!$D$15</f>
        <v>0</v>
      </c>
      <c r="DM97" s="63">
        <f>IFERROR(VLOOKUP(Y97,'Conversion Tables'!$G$8:$N$12,4,FALSE)/'Conversion Tables'!$J$12*Max_Point,0)</f>
        <v>0</v>
      </c>
      <c r="DN97" s="63">
        <f>(1+SUMPRODUCT($EG97:$EI97,'Conversion Tables'!$S$13:$U$13))</f>
        <v>1</v>
      </c>
      <c r="DO97" s="63">
        <f>(1+SUMPRODUCT($EJ97:$EL97,'Conversion Tables'!$V$13:$X$13))</f>
        <v>1</v>
      </c>
      <c r="DP97" s="64">
        <f>DM97*DN97*DO97*'Weighting Scale'!$D$13</f>
        <v>0</v>
      </c>
      <c r="DQ97" s="63">
        <f>IFERROR(VLOOKUP(AA97,'Conversion Tables'!$G$8:$N$12,4,FALSE)/'Conversion Tables'!$K$12*Max_Point,0)</f>
        <v>0</v>
      </c>
      <c r="DR97" s="63">
        <f>(1+SUMPRODUCT($EG97:$EI97,'Conversion Tables'!$S$14:$U$14))</f>
        <v>1</v>
      </c>
      <c r="DS97" s="63">
        <f>(1+SUMPRODUCT($EJ97:$EL97,'Conversion Tables'!$V$14:$X$14))</f>
        <v>1</v>
      </c>
      <c r="DT97" s="64">
        <f>DQ97*DR97*DS97*'Weighting Scale'!$D$16</f>
        <v>0</v>
      </c>
      <c r="DU97" s="63">
        <f>IFERROR(VLOOKUP(AB97,'Conversion Tables'!$G$8:$N$12,5,FALSE)/'Conversion Tables'!$L$12*Max_Point,0)</f>
        <v>0</v>
      </c>
      <c r="DV97" s="63">
        <f>(1+SUMPRODUCT($EG97:$EI97,'Conversion Tables'!$S$15:$U$15))</f>
        <v>1</v>
      </c>
      <c r="DW97" s="63">
        <f>(1+SUMPRODUCT($EJ97:$EL97,'Conversion Tables'!$V$15:$X$15))</f>
        <v>1</v>
      </c>
      <c r="DX97" s="64">
        <f>DU97*DV97*DW97*'Weighting Scale'!$D$17</f>
        <v>0</v>
      </c>
      <c r="DY97" s="63">
        <f>IFERROR(VLOOKUP(AC97,'Conversion Tables'!$G$8:$N$12,6,FALSE)/'Conversion Tables'!$M$12*Max_Point,0)</f>
        <v>0</v>
      </c>
      <c r="DZ97" s="63">
        <f>(1+SUMPRODUCT($EG97:$EI97,'Conversion Tables'!$S$16:$U$16))</f>
        <v>1</v>
      </c>
      <c r="EA97" s="63">
        <f>(1+SUMPRODUCT($EJ97:$EL97,'Conversion Tables'!$V$16:$X$16))</f>
        <v>1</v>
      </c>
      <c r="EB97" s="64">
        <f>DY97*DZ97*EA97*'Weighting Scale'!$D$18</f>
        <v>0</v>
      </c>
      <c r="EC97" s="63">
        <f>IFERROR(VLOOKUP(AD97,'Conversion Tables'!$G$8:$N$12,7,FALSE)/'Conversion Tables'!$N$12*Max_Point,0)</f>
        <v>0</v>
      </c>
      <c r="ED97" s="63">
        <f>(1+SUMPRODUCT($EG97:$EI97,'Conversion Tables'!$S$17:$U$17))</f>
        <v>1</v>
      </c>
      <c r="EE97" s="63">
        <f>(1+SUMPRODUCT($EJ97:$EL97,'Conversion Tables'!$V$17:$X$17))</f>
        <v>1</v>
      </c>
      <c r="EF97" s="64">
        <f>EC97*ED97*EE97*'Weighting Scale'!$D$19</f>
        <v>0</v>
      </c>
      <c r="EG97" s="63">
        <f>IFERROR(VLOOKUP(AE97,'Conversion Tables'!$G$16:$M$20,2,FALSE)/'Conversion Tables'!$H$20*'Conversion Tables'!$H$21,0)</f>
        <v>0</v>
      </c>
      <c r="EH97" s="63">
        <f>IFERROR(VLOOKUP(AF97,'Conversion Tables'!$G$16:$M$20,3,FALSE)/'Conversion Tables'!$I$20*'Conversion Tables'!$I$21,0)</f>
        <v>0</v>
      </c>
      <c r="EI97" s="63">
        <f>IFERROR(VLOOKUP(AG97,'Conversion Tables'!$G$16:$M$20,4,FALSE)/'Conversion Tables'!J$20*'Conversion Tables'!$J$21,0)</f>
        <v>0</v>
      </c>
      <c r="EJ97" s="63">
        <f>IFERROR(VLOOKUP(AH97,'Conversion Tables'!$G$16:$M$20,5,FALSE)/'Conversion Tables'!K$20*'Conversion Tables'!$K$21,0)</f>
        <v>0</v>
      </c>
      <c r="EK97" s="63">
        <f>IFERROR(VLOOKUP(AI97,'Conversion Tables'!$G$16:$M$20,6,FALSE)/'Conversion Tables'!L$20*'Conversion Tables'!$L$21,0)</f>
        <v>0</v>
      </c>
      <c r="EL97" s="63">
        <f>IFERROR(VLOOKUP(AJ97,'Conversion Tables'!$G$16:$M$20,7,FALSE)/'Conversion Tables'!M$20*'Conversion Tables'!$M$21,0)</f>
        <v>0</v>
      </c>
      <c r="EM97" s="64">
        <f t="shared" si="53"/>
        <v>0</v>
      </c>
    </row>
    <row r="98" spans="1:143" ht="16.5" thickBot="1" x14ac:dyDescent="0.3">
      <c r="A98" s="156">
        <v>87</v>
      </c>
      <c r="B98" s="66"/>
      <c r="C98" s="67"/>
      <c r="D98" s="67"/>
      <c r="E98" s="157"/>
      <c r="F98" s="67"/>
      <c r="G98" s="158"/>
      <c r="H98" s="110"/>
      <c r="I98" s="99"/>
      <c r="J98" s="118"/>
      <c r="K98" s="131" t="str">
        <f t="shared" si="38"/>
        <v/>
      </c>
      <c r="L98" s="119"/>
      <c r="M98" s="97"/>
      <c r="N98" s="97"/>
      <c r="O98" s="119"/>
      <c r="P98" s="97"/>
      <c r="Q98" s="97"/>
      <c r="R98" s="119"/>
      <c r="S98" s="97"/>
      <c r="T98" s="97"/>
      <c r="U98" s="119"/>
      <c r="V98" s="97"/>
      <c r="W98" s="119"/>
      <c r="X98" s="97"/>
      <c r="Y98" s="97"/>
      <c r="Z98" s="201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135">
        <f t="shared" si="39"/>
        <v>0</v>
      </c>
      <c r="AL98" s="135">
        <f t="shared" si="40"/>
        <v>0</v>
      </c>
      <c r="AM98" s="135">
        <f t="shared" si="41"/>
        <v>0</v>
      </c>
      <c r="AN98" s="135">
        <f t="shared" si="42"/>
        <v>0</v>
      </c>
      <c r="AO98" s="135">
        <f t="shared" si="43"/>
        <v>0</v>
      </c>
      <c r="AP98" s="135">
        <f t="shared" si="44"/>
        <v>0</v>
      </c>
      <c r="AQ98" s="135">
        <f t="shared" si="45"/>
        <v>0</v>
      </c>
      <c r="AR98" s="135">
        <f t="shared" si="46"/>
        <v>0</v>
      </c>
      <c r="AS98" s="135">
        <f t="shared" si="47"/>
        <v>0</v>
      </c>
      <c r="AT98" s="135">
        <f t="shared" si="48"/>
        <v>0</v>
      </c>
      <c r="AU98" s="170">
        <f t="shared" si="49"/>
        <v>0</v>
      </c>
      <c r="AV98" s="342" t="str">
        <f t="shared" si="54"/>
        <v/>
      </c>
      <c r="AW98" s="136" t="str">
        <f t="shared" si="50"/>
        <v/>
      </c>
      <c r="AX98" s="112"/>
      <c r="AY98" s="348" t="str">
        <f t="shared" si="51"/>
        <v/>
      </c>
      <c r="AZ98" s="133"/>
      <c r="BA98" s="149">
        <f t="shared" si="52"/>
        <v>0</v>
      </c>
      <c r="BB98" s="209"/>
      <c r="BC98" s="212"/>
      <c r="BD98" s="212"/>
      <c r="BE98" s="212"/>
      <c r="BF98" s="212"/>
      <c r="BG98" s="213"/>
      <c r="BH98" s="257" t="str">
        <f t="shared" si="55"/>
        <v/>
      </c>
      <c r="BI98" s="115"/>
      <c r="BJ98" s="116"/>
      <c r="BK98" s="116"/>
      <c r="BL98" s="116"/>
      <c r="BM98" s="116"/>
      <c r="BN98" s="116"/>
      <c r="BO98" s="116"/>
      <c r="BP98" s="140" t="str">
        <f>IF(AZ98&lt;=1,"",IF($BJ98="",0,VLOOKUP($BJ98,'Conversion Tables'!$B$37:$C$62,2,FALSE))+IF($BK98="",0,VLOOKUP($BK98,'Conversion Tables'!$B$37:$C$62,2,FALSE))+IF($BL98="",0,VLOOKUP($BL98,'Conversion Tables'!$B$37:$C$62,2,FALSE))+IF($BM98="",0,VLOOKUP($BM98,'Conversion Tables'!$B$37:$C$62,2,FALSE))+IF($BN98="",0,VLOOKUP($BN98,'Conversion Tables'!$B$37:$C$62,2,FALSE))+IF($BO98="",0,VLOOKUP($BO98,'Conversion Tables'!$B$37:$C$62,2,FALSE)))</f>
        <v/>
      </c>
      <c r="BQ98" s="138"/>
      <c r="BR98" s="117"/>
      <c r="CM98" s="63">
        <f>IFERROR(VLOOKUP(M98,'Conversion Tables'!$B$8:$E$32,2,FALSE),0)</f>
        <v>0</v>
      </c>
      <c r="CN98" s="63">
        <f>IFERROR(VLOOKUP(N98,'Conversion Tables'!$B$8:$E$32,2,FALSE),0)</f>
        <v>0</v>
      </c>
      <c r="CO98" s="63">
        <f>(CM98-CN98)/'Conversion Tables'!$C$32*Max_Point</f>
        <v>0</v>
      </c>
      <c r="CP98" s="63">
        <f>(1+SUMPRODUCT($EG98:$EI98,'Conversion Tables'!$S$8:$U$8))</f>
        <v>1</v>
      </c>
      <c r="CQ98" s="63">
        <f>(1+SUMPRODUCT($EJ98:$EL98,'Conversion Tables'!$V$8:$X$8))</f>
        <v>1</v>
      </c>
      <c r="CR98" s="64">
        <f>CO98*CP98*CQ98*'Weighting Scale'!$D$10</f>
        <v>0</v>
      </c>
      <c r="CS98" s="63">
        <f>IFERROR(VLOOKUP(P98,'Conversion Tables'!$B$8:$E$32,3,FALSE),0)</f>
        <v>0</v>
      </c>
      <c r="CT98" s="63">
        <f>IFERROR(VLOOKUP(Q98,'Conversion Tables'!$B$8:$E$32,3,FALSE),0)</f>
        <v>0</v>
      </c>
      <c r="CU98" s="63">
        <f>(CS98-CT98)/'Conversion Tables'!$D$32*Max_Point</f>
        <v>0</v>
      </c>
      <c r="CV98" s="63">
        <f>(1+SUMPRODUCT($EG98:$EI98,'Conversion Tables'!$S$9:$U$9))</f>
        <v>1</v>
      </c>
      <c r="CW98" s="63">
        <f>(1+SUMPRODUCT($EJ98:$EL98,'Conversion Tables'!$V$9:$X$9))</f>
        <v>1</v>
      </c>
      <c r="CX98" s="64">
        <f>CU98*CV98*CW98*'Weighting Scale'!$D$11</f>
        <v>0</v>
      </c>
      <c r="CY98" s="63">
        <f>IFERROR(VLOOKUP(S98,'Conversion Tables'!$B$8:$E$32,4,FALSE),0)</f>
        <v>0</v>
      </c>
      <c r="CZ98" s="63">
        <f>IFERROR(VLOOKUP(T98,'Conversion Tables'!$B$8:$E$32,4,FALSE),0)</f>
        <v>0</v>
      </c>
      <c r="DA98" s="63">
        <f>(CY98-CZ98)/'Conversion Tables'!$E$32*Max_Point</f>
        <v>0</v>
      </c>
      <c r="DB98" s="63">
        <f>(1+SUMPRODUCT($EG98:$EI98,'Conversion Tables'!$S$10:$U$10))</f>
        <v>1</v>
      </c>
      <c r="DC98" s="63">
        <f>(1+SUMPRODUCT($EJ98:$EL98,'Conversion Tables'!$V$10:$X$10))</f>
        <v>1</v>
      </c>
      <c r="DD98" s="64">
        <f>DA98*DB98*DC98*'Weighting Scale'!$D$12</f>
        <v>0</v>
      </c>
      <c r="DE98" s="63">
        <f>IFERROR(VLOOKUP(V98,'Conversion Tables'!$G$8:$N$12,2, FALSE)/'Conversion Tables'!$H$12*Max_Point,0)</f>
        <v>0</v>
      </c>
      <c r="DF98" s="63">
        <f>(1+SUMPRODUCT($EG98:$EI98,'Conversion Tables'!$S$11:$U$11))</f>
        <v>1</v>
      </c>
      <c r="DG98" s="63">
        <f>(1+SUMPRODUCT($EJ98:$EL98,'Conversion Tables'!$V$11:$X$11))</f>
        <v>1</v>
      </c>
      <c r="DH98" s="64">
        <f>DE98*DF98*DG98*'Weighting Scale'!$D$14</f>
        <v>0</v>
      </c>
      <c r="DI98" s="63">
        <f>IFERROR(VLOOKUP(X98,'Conversion Tables'!$G$8:$N$12,3,FALSE)/'Conversion Tables'!$I$12*Max_Point,0)</f>
        <v>0</v>
      </c>
      <c r="DJ98" s="63">
        <f>(1+SUMPRODUCT($EG98:$EI98,'Conversion Tables'!$S$12:$U$12))</f>
        <v>1</v>
      </c>
      <c r="DK98" s="63">
        <f>(1+SUMPRODUCT($EJ98:$EL98,'Conversion Tables'!$V$12:$X$12))</f>
        <v>1</v>
      </c>
      <c r="DL98" s="64">
        <f>DI98*DJ98*DK98*'Weighting Scale'!$D$15</f>
        <v>0</v>
      </c>
      <c r="DM98" s="63">
        <f>IFERROR(VLOOKUP(Y98,'Conversion Tables'!$G$8:$N$12,4,FALSE)/'Conversion Tables'!$J$12*Max_Point,0)</f>
        <v>0</v>
      </c>
      <c r="DN98" s="63">
        <f>(1+SUMPRODUCT($EG98:$EI98,'Conversion Tables'!$S$13:$U$13))</f>
        <v>1</v>
      </c>
      <c r="DO98" s="63">
        <f>(1+SUMPRODUCT($EJ98:$EL98,'Conversion Tables'!$V$13:$X$13))</f>
        <v>1</v>
      </c>
      <c r="DP98" s="64">
        <f>DM98*DN98*DO98*'Weighting Scale'!$D$13</f>
        <v>0</v>
      </c>
      <c r="DQ98" s="63">
        <f>IFERROR(VLOOKUP(AA98,'Conversion Tables'!$G$8:$N$12,4,FALSE)/'Conversion Tables'!$K$12*Max_Point,0)</f>
        <v>0</v>
      </c>
      <c r="DR98" s="63">
        <f>(1+SUMPRODUCT($EG98:$EI98,'Conversion Tables'!$S$14:$U$14))</f>
        <v>1</v>
      </c>
      <c r="DS98" s="63">
        <f>(1+SUMPRODUCT($EJ98:$EL98,'Conversion Tables'!$V$14:$X$14))</f>
        <v>1</v>
      </c>
      <c r="DT98" s="64">
        <f>DQ98*DR98*DS98*'Weighting Scale'!$D$16</f>
        <v>0</v>
      </c>
      <c r="DU98" s="63">
        <f>IFERROR(VLOOKUP(AB98,'Conversion Tables'!$G$8:$N$12,5,FALSE)/'Conversion Tables'!$L$12*Max_Point,0)</f>
        <v>0</v>
      </c>
      <c r="DV98" s="63">
        <f>(1+SUMPRODUCT($EG98:$EI98,'Conversion Tables'!$S$15:$U$15))</f>
        <v>1</v>
      </c>
      <c r="DW98" s="63">
        <f>(1+SUMPRODUCT($EJ98:$EL98,'Conversion Tables'!$V$15:$X$15))</f>
        <v>1</v>
      </c>
      <c r="DX98" s="64">
        <f>DU98*DV98*DW98*'Weighting Scale'!$D$17</f>
        <v>0</v>
      </c>
      <c r="DY98" s="63">
        <f>IFERROR(VLOOKUP(AC98,'Conversion Tables'!$G$8:$N$12,6,FALSE)/'Conversion Tables'!$M$12*Max_Point,0)</f>
        <v>0</v>
      </c>
      <c r="DZ98" s="63">
        <f>(1+SUMPRODUCT($EG98:$EI98,'Conversion Tables'!$S$16:$U$16))</f>
        <v>1</v>
      </c>
      <c r="EA98" s="63">
        <f>(1+SUMPRODUCT($EJ98:$EL98,'Conversion Tables'!$V$16:$X$16))</f>
        <v>1</v>
      </c>
      <c r="EB98" s="64">
        <f>DY98*DZ98*EA98*'Weighting Scale'!$D$18</f>
        <v>0</v>
      </c>
      <c r="EC98" s="63">
        <f>IFERROR(VLOOKUP(AD98,'Conversion Tables'!$G$8:$N$12,7,FALSE)/'Conversion Tables'!$N$12*Max_Point,0)</f>
        <v>0</v>
      </c>
      <c r="ED98" s="63">
        <f>(1+SUMPRODUCT($EG98:$EI98,'Conversion Tables'!$S$17:$U$17))</f>
        <v>1</v>
      </c>
      <c r="EE98" s="63">
        <f>(1+SUMPRODUCT($EJ98:$EL98,'Conversion Tables'!$V$17:$X$17))</f>
        <v>1</v>
      </c>
      <c r="EF98" s="64">
        <f>EC98*ED98*EE98*'Weighting Scale'!$D$19</f>
        <v>0</v>
      </c>
      <c r="EG98" s="63">
        <f>IFERROR(VLOOKUP(AE98,'Conversion Tables'!$G$16:$M$20,2,FALSE)/'Conversion Tables'!$H$20*'Conversion Tables'!$H$21,0)</f>
        <v>0</v>
      </c>
      <c r="EH98" s="63">
        <f>IFERROR(VLOOKUP(AF98,'Conversion Tables'!$G$16:$M$20,3,FALSE)/'Conversion Tables'!$I$20*'Conversion Tables'!$I$21,0)</f>
        <v>0</v>
      </c>
      <c r="EI98" s="63">
        <f>IFERROR(VLOOKUP(AG98,'Conversion Tables'!$G$16:$M$20,4,FALSE)/'Conversion Tables'!J$20*'Conversion Tables'!$J$21,0)</f>
        <v>0</v>
      </c>
      <c r="EJ98" s="63">
        <f>IFERROR(VLOOKUP(AH98,'Conversion Tables'!$G$16:$M$20,5,FALSE)/'Conversion Tables'!K$20*'Conversion Tables'!$K$21,0)</f>
        <v>0</v>
      </c>
      <c r="EK98" s="63">
        <f>IFERROR(VLOOKUP(AI98,'Conversion Tables'!$G$16:$M$20,6,FALSE)/'Conversion Tables'!L$20*'Conversion Tables'!$L$21,0)</f>
        <v>0</v>
      </c>
      <c r="EL98" s="63">
        <f>IFERROR(VLOOKUP(AJ98,'Conversion Tables'!$G$16:$M$20,7,FALSE)/'Conversion Tables'!M$20*'Conversion Tables'!$M$21,0)</f>
        <v>0</v>
      </c>
      <c r="EM98" s="64">
        <f t="shared" si="53"/>
        <v>0</v>
      </c>
    </row>
    <row r="99" spans="1:143" ht="16.5" thickBot="1" x14ac:dyDescent="0.3">
      <c r="A99" s="156">
        <v>88</v>
      </c>
      <c r="B99" s="66"/>
      <c r="C99" s="67"/>
      <c r="D99" s="67"/>
      <c r="E99" s="157"/>
      <c r="F99" s="67"/>
      <c r="G99" s="158"/>
      <c r="H99" s="110"/>
      <c r="I99" s="99"/>
      <c r="J99" s="118"/>
      <c r="K99" s="131" t="str">
        <f t="shared" si="38"/>
        <v/>
      </c>
      <c r="L99" s="119"/>
      <c r="M99" s="97"/>
      <c r="N99" s="97"/>
      <c r="O99" s="119"/>
      <c r="P99" s="97"/>
      <c r="Q99" s="97"/>
      <c r="R99" s="119"/>
      <c r="S99" s="97"/>
      <c r="T99" s="97"/>
      <c r="U99" s="119"/>
      <c r="V99" s="97"/>
      <c r="W99" s="119"/>
      <c r="X99" s="97"/>
      <c r="Y99" s="97"/>
      <c r="Z99" s="201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135">
        <f t="shared" si="39"/>
        <v>0</v>
      </c>
      <c r="AL99" s="135">
        <f t="shared" si="40"/>
        <v>0</v>
      </c>
      <c r="AM99" s="135">
        <f t="shared" si="41"/>
        <v>0</v>
      </c>
      <c r="AN99" s="135">
        <f t="shared" si="42"/>
        <v>0</v>
      </c>
      <c r="AO99" s="135">
        <f t="shared" si="43"/>
        <v>0</v>
      </c>
      <c r="AP99" s="135">
        <f t="shared" si="44"/>
        <v>0</v>
      </c>
      <c r="AQ99" s="135">
        <f t="shared" si="45"/>
        <v>0</v>
      </c>
      <c r="AR99" s="135">
        <f t="shared" si="46"/>
        <v>0</v>
      </c>
      <c r="AS99" s="135">
        <f t="shared" si="47"/>
        <v>0</v>
      </c>
      <c r="AT99" s="135">
        <f t="shared" si="48"/>
        <v>0</v>
      </c>
      <c r="AU99" s="170">
        <f t="shared" si="49"/>
        <v>0</v>
      </c>
      <c r="AV99" s="342" t="str">
        <f t="shared" si="54"/>
        <v/>
      </c>
      <c r="AW99" s="136" t="str">
        <f t="shared" si="50"/>
        <v/>
      </c>
      <c r="AX99" s="112"/>
      <c r="AY99" s="348" t="str">
        <f t="shared" si="51"/>
        <v/>
      </c>
      <c r="AZ99" s="133"/>
      <c r="BA99" s="149">
        <f t="shared" si="52"/>
        <v>0</v>
      </c>
      <c r="BB99" s="209"/>
      <c r="BC99" s="212"/>
      <c r="BD99" s="212"/>
      <c r="BE99" s="212"/>
      <c r="BF99" s="212"/>
      <c r="BG99" s="213"/>
      <c r="BH99" s="257" t="str">
        <f t="shared" si="55"/>
        <v/>
      </c>
      <c r="BI99" s="115"/>
      <c r="BJ99" s="116"/>
      <c r="BK99" s="116"/>
      <c r="BL99" s="116"/>
      <c r="BM99" s="116"/>
      <c r="BN99" s="116"/>
      <c r="BO99" s="116"/>
      <c r="BP99" s="140" t="str">
        <f>IF(AZ99&lt;=1,"",IF($BJ99="",0,VLOOKUP($BJ99,'Conversion Tables'!$B$37:$C$62,2,FALSE))+IF($BK99="",0,VLOOKUP($BK99,'Conversion Tables'!$B$37:$C$62,2,FALSE))+IF($BL99="",0,VLOOKUP($BL99,'Conversion Tables'!$B$37:$C$62,2,FALSE))+IF($BM99="",0,VLOOKUP($BM99,'Conversion Tables'!$B$37:$C$62,2,FALSE))+IF($BN99="",0,VLOOKUP($BN99,'Conversion Tables'!$B$37:$C$62,2,FALSE))+IF($BO99="",0,VLOOKUP($BO99,'Conversion Tables'!$B$37:$C$62,2,FALSE)))</f>
        <v/>
      </c>
      <c r="BQ99" s="138"/>
      <c r="BR99" s="117"/>
      <c r="CM99" s="63">
        <f>IFERROR(VLOOKUP(M99,'Conversion Tables'!$B$8:$E$32,2,FALSE),0)</f>
        <v>0</v>
      </c>
      <c r="CN99" s="63">
        <f>IFERROR(VLOOKUP(N99,'Conversion Tables'!$B$8:$E$32,2,FALSE),0)</f>
        <v>0</v>
      </c>
      <c r="CO99" s="63">
        <f>(CM99-CN99)/'Conversion Tables'!$C$32*Max_Point</f>
        <v>0</v>
      </c>
      <c r="CP99" s="63">
        <f>(1+SUMPRODUCT($EG99:$EI99,'Conversion Tables'!$S$8:$U$8))</f>
        <v>1</v>
      </c>
      <c r="CQ99" s="63">
        <f>(1+SUMPRODUCT($EJ99:$EL99,'Conversion Tables'!$V$8:$X$8))</f>
        <v>1</v>
      </c>
      <c r="CR99" s="64">
        <f>CO99*CP99*CQ99*'Weighting Scale'!$D$10</f>
        <v>0</v>
      </c>
      <c r="CS99" s="63">
        <f>IFERROR(VLOOKUP(P99,'Conversion Tables'!$B$8:$E$32,3,FALSE),0)</f>
        <v>0</v>
      </c>
      <c r="CT99" s="63">
        <f>IFERROR(VLOOKUP(Q99,'Conversion Tables'!$B$8:$E$32,3,FALSE),0)</f>
        <v>0</v>
      </c>
      <c r="CU99" s="63">
        <f>(CS99-CT99)/'Conversion Tables'!$D$32*Max_Point</f>
        <v>0</v>
      </c>
      <c r="CV99" s="63">
        <f>(1+SUMPRODUCT($EG99:$EI99,'Conversion Tables'!$S$9:$U$9))</f>
        <v>1</v>
      </c>
      <c r="CW99" s="63">
        <f>(1+SUMPRODUCT($EJ99:$EL99,'Conversion Tables'!$V$9:$X$9))</f>
        <v>1</v>
      </c>
      <c r="CX99" s="64">
        <f>CU99*CV99*CW99*'Weighting Scale'!$D$11</f>
        <v>0</v>
      </c>
      <c r="CY99" s="63">
        <f>IFERROR(VLOOKUP(S99,'Conversion Tables'!$B$8:$E$32,4,FALSE),0)</f>
        <v>0</v>
      </c>
      <c r="CZ99" s="63">
        <f>IFERROR(VLOOKUP(T99,'Conversion Tables'!$B$8:$E$32,4,FALSE),0)</f>
        <v>0</v>
      </c>
      <c r="DA99" s="63">
        <f>(CY99-CZ99)/'Conversion Tables'!$E$32*Max_Point</f>
        <v>0</v>
      </c>
      <c r="DB99" s="63">
        <f>(1+SUMPRODUCT($EG99:$EI99,'Conversion Tables'!$S$10:$U$10))</f>
        <v>1</v>
      </c>
      <c r="DC99" s="63">
        <f>(1+SUMPRODUCT($EJ99:$EL99,'Conversion Tables'!$V$10:$X$10))</f>
        <v>1</v>
      </c>
      <c r="DD99" s="64">
        <f>DA99*DB99*DC99*'Weighting Scale'!$D$12</f>
        <v>0</v>
      </c>
      <c r="DE99" s="63">
        <f>IFERROR(VLOOKUP(V99,'Conversion Tables'!$G$8:$N$12,2, FALSE)/'Conversion Tables'!$H$12*Max_Point,0)</f>
        <v>0</v>
      </c>
      <c r="DF99" s="63">
        <f>(1+SUMPRODUCT($EG99:$EI99,'Conversion Tables'!$S$11:$U$11))</f>
        <v>1</v>
      </c>
      <c r="DG99" s="63">
        <f>(1+SUMPRODUCT($EJ99:$EL99,'Conversion Tables'!$V$11:$X$11))</f>
        <v>1</v>
      </c>
      <c r="DH99" s="64">
        <f>DE99*DF99*DG99*'Weighting Scale'!$D$14</f>
        <v>0</v>
      </c>
      <c r="DI99" s="63">
        <f>IFERROR(VLOOKUP(X99,'Conversion Tables'!$G$8:$N$12,3,FALSE)/'Conversion Tables'!$I$12*Max_Point,0)</f>
        <v>0</v>
      </c>
      <c r="DJ99" s="63">
        <f>(1+SUMPRODUCT($EG99:$EI99,'Conversion Tables'!$S$12:$U$12))</f>
        <v>1</v>
      </c>
      <c r="DK99" s="63">
        <f>(1+SUMPRODUCT($EJ99:$EL99,'Conversion Tables'!$V$12:$X$12))</f>
        <v>1</v>
      </c>
      <c r="DL99" s="64">
        <f>DI99*DJ99*DK99*'Weighting Scale'!$D$15</f>
        <v>0</v>
      </c>
      <c r="DM99" s="63">
        <f>IFERROR(VLOOKUP(Y99,'Conversion Tables'!$G$8:$N$12,4,FALSE)/'Conversion Tables'!$J$12*Max_Point,0)</f>
        <v>0</v>
      </c>
      <c r="DN99" s="63">
        <f>(1+SUMPRODUCT($EG99:$EI99,'Conversion Tables'!$S$13:$U$13))</f>
        <v>1</v>
      </c>
      <c r="DO99" s="63">
        <f>(1+SUMPRODUCT($EJ99:$EL99,'Conversion Tables'!$V$13:$X$13))</f>
        <v>1</v>
      </c>
      <c r="DP99" s="64">
        <f>DM99*DN99*DO99*'Weighting Scale'!$D$13</f>
        <v>0</v>
      </c>
      <c r="DQ99" s="63">
        <f>IFERROR(VLOOKUP(AA99,'Conversion Tables'!$G$8:$N$12,4,FALSE)/'Conversion Tables'!$K$12*Max_Point,0)</f>
        <v>0</v>
      </c>
      <c r="DR99" s="63">
        <f>(1+SUMPRODUCT($EG99:$EI99,'Conversion Tables'!$S$14:$U$14))</f>
        <v>1</v>
      </c>
      <c r="DS99" s="63">
        <f>(1+SUMPRODUCT($EJ99:$EL99,'Conversion Tables'!$V$14:$X$14))</f>
        <v>1</v>
      </c>
      <c r="DT99" s="64">
        <f>DQ99*DR99*DS99*'Weighting Scale'!$D$16</f>
        <v>0</v>
      </c>
      <c r="DU99" s="63">
        <f>IFERROR(VLOOKUP(AB99,'Conversion Tables'!$G$8:$N$12,5,FALSE)/'Conversion Tables'!$L$12*Max_Point,0)</f>
        <v>0</v>
      </c>
      <c r="DV99" s="63">
        <f>(1+SUMPRODUCT($EG99:$EI99,'Conversion Tables'!$S$15:$U$15))</f>
        <v>1</v>
      </c>
      <c r="DW99" s="63">
        <f>(1+SUMPRODUCT($EJ99:$EL99,'Conversion Tables'!$V$15:$X$15))</f>
        <v>1</v>
      </c>
      <c r="DX99" s="64">
        <f>DU99*DV99*DW99*'Weighting Scale'!$D$17</f>
        <v>0</v>
      </c>
      <c r="DY99" s="63">
        <f>IFERROR(VLOOKUP(AC99,'Conversion Tables'!$G$8:$N$12,6,FALSE)/'Conversion Tables'!$M$12*Max_Point,0)</f>
        <v>0</v>
      </c>
      <c r="DZ99" s="63">
        <f>(1+SUMPRODUCT($EG99:$EI99,'Conversion Tables'!$S$16:$U$16))</f>
        <v>1</v>
      </c>
      <c r="EA99" s="63">
        <f>(1+SUMPRODUCT($EJ99:$EL99,'Conversion Tables'!$V$16:$X$16))</f>
        <v>1</v>
      </c>
      <c r="EB99" s="64">
        <f>DY99*DZ99*EA99*'Weighting Scale'!$D$18</f>
        <v>0</v>
      </c>
      <c r="EC99" s="63">
        <f>IFERROR(VLOOKUP(AD99,'Conversion Tables'!$G$8:$N$12,7,FALSE)/'Conversion Tables'!$N$12*Max_Point,0)</f>
        <v>0</v>
      </c>
      <c r="ED99" s="63">
        <f>(1+SUMPRODUCT($EG99:$EI99,'Conversion Tables'!$S$17:$U$17))</f>
        <v>1</v>
      </c>
      <c r="EE99" s="63">
        <f>(1+SUMPRODUCT($EJ99:$EL99,'Conversion Tables'!$V$17:$X$17))</f>
        <v>1</v>
      </c>
      <c r="EF99" s="64">
        <f>EC99*ED99*EE99*'Weighting Scale'!$D$19</f>
        <v>0</v>
      </c>
      <c r="EG99" s="63">
        <f>IFERROR(VLOOKUP(AE99,'Conversion Tables'!$G$16:$M$20,2,FALSE)/'Conversion Tables'!$H$20*'Conversion Tables'!$H$21,0)</f>
        <v>0</v>
      </c>
      <c r="EH99" s="63">
        <f>IFERROR(VLOOKUP(AF99,'Conversion Tables'!$G$16:$M$20,3,FALSE)/'Conversion Tables'!$I$20*'Conversion Tables'!$I$21,0)</f>
        <v>0</v>
      </c>
      <c r="EI99" s="63">
        <f>IFERROR(VLOOKUP(AG99,'Conversion Tables'!$G$16:$M$20,4,FALSE)/'Conversion Tables'!J$20*'Conversion Tables'!$J$21,0)</f>
        <v>0</v>
      </c>
      <c r="EJ99" s="63">
        <f>IFERROR(VLOOKUP(AH99,'Conversion Tables'!$G$16:$M$20,5,FALSE)/'Conversion Tables'!K$20*'Conversion Tables'!$K$21,0)</f>
        <v>0</v>
      </c>
      <c r="EK99" s="63">
        <f>IFERROR(VLOOKUP(AI99,'Conversion Tables'!$G$16:$M$20,6,FALSE)/'Conversion Tables'!L$20*'Conversion Tables'!$L$21,0)</f>
        <v>0</v>
      </c>
      <c r="EL99" s="63">
        <f>IFERROR(VLOOKUP(AJ99,'Conversion Tables'!$G$16:$M$20,7,FALSE)/'Conversion Tables'!M$20*'Conversion Tables'!$M$21,0)</f>
        <v>0</v>
      </c>
      <c r="EM99" s="64">
        <f t="shared" si="53"/>
        <v>0</v>
      </c>
    </row>
    <row r="100" spans="1:143" ht="16.5" thickBot="1" x14ac:dyDescent="0.3">
      <c r="A100" s="156">
        <v>89</v>
      </c>
      <c r="B100" s="66"/>
      <c r="C100" s="67"/>
      <c r="D100" s="67"/>
      <c r="E100" s="157"/>
      <c r="F100" s="67"/>
      <c r="G100" s="158"/>
      <c r="H100" s="110"/>
      <c r="I100" s="99"/>
      <c r="J100" s="118"/>
      <c r="K100" s="131" t="str">
        <f t="shared" si="38"/>
        <v/>
      </c>
      <c r="L100" s="119"/>
      <c r="M100" s="97"/>
      <c r="N100" s="97"/>
      <c r="O100" s="119"/>
      <c r="P100" s="97"/>
      <c r="Q100" s="97"/>
      <c r="R100" s="119"/>
      <c r="S100" s="97"/>
      <c r="T100" s="97"/>
      <c r="U100" s="119"/>
      <c r="V100" s="97"/>
      <c r="W100" s="119"/>
      <c r="X100" s="97"/>
      <c r="Y100" s="97"/>
      <c r="Z100" s="201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135">
        <f t="shared" si="39"/>
        <v>0</v>
      </c>
      <c r="AL100" s="135">
        <f t="shared" si="40"/>
        <v>0</v>
      </c>
      <c r="AM100" s="135">
        <f t="shared" si="41"/>
        <v>0</v>
      </c>
      <c r="AN100" s="135">
        <f t="shared" si="42"/>
        <v>0</v>
      </c>
      <c r="AO100" s="135">
        <f t="shared" si="43"/>
        <v>0</v>
      </c>
      <c r="AP100" s="135">
        <f t="shared" si="44"/>
        <v>0</v>
      </c>
      <c r="AQ100" s="135">
        <f t="shared" si="45"/>
        <v>0</v>
      </c>
      <c r="AR100" s="135">
        <f t="shared" si="46"/>
        <v>0</v>
      </c>
      <c r="AS100" s="135">
        <f t="shared" si="47"/>
        <v>0</v>
      </c>
      <c r="AT100" s="135">
        <f t="shared" si="48"/>
        <v>0</v>
      </c>
      <c r="AU100" s="170">
        <f t="shared" si="49"/>
        <v>0</v>
      </c>
      <c r="AV100" s="342" t="str">
        <f t="shared" si="54"/>
        <v/>
      </c>
      <c r="AW100" s="136" t="str">
        <f t="shared" si="50"/>
        <v/>
      </c>
      <c r="AX100" s="112"/>
      <c r="AY100" s="348" t="str">
        <f t="shared" si="51"/>
        <v/>
      </c>
      <c r="AZ100" s="133"/>
      <c r="BA100" s="149">
        <f t="shared" si="52"/>
        <v>0</v>
      </c>
      <c r="BB100" s="209"/>
      <c r="BC100" s="212"/>
      <c r="BD100" s="212"/>
      <c r="BE100" s="212"/>
      <c r="BF100" s="212"/>
      <c r="BG100" s="213"/>
      <c r="BH100" s="257" t="str">
        <f t="shared" si="55"/>
        <v/>
      </c>
      <c r="BI100" s="115"/>
      <c r="BJ100" s="116"/>
      <c r="BK100" s="116"/>
      <c r="BL100" s="116"/>
      <c r="BM100" s="116"/>
      <c r="BN100" s="116"/>
      <c r="BO100" s="116"/>
      <c r="BP100" s="140" t="str">
        <f>IF(AZ100&lt;=1,"",IF($BJ100="",0,VLOOKUP($BJ100,'Conversion Tables'!$B$37:$C$62,2,FALSE))+IF($BK100="",0,VLOOKUP($BK100,'Conversion Tables'!$B$37:$C$62,2,FALSE))+IF($BL100="",0,VLOOKUP($BL100,'Conversion Tables'!$B$37:$C$62,2,FALSE))+IF($BM100="",0,VLOOKUP($BM100,'Conversion Tables'!$B$37:$C$62,2,FALSE))+IF($BN100="",0,VLOOKUP($BN100,'Conversion Tables'!$B$37:$C$62,2,FALSE))+IF($BO100="",0,VLOOKUP($BO100,'Conversion Tables'!$B$37:$C$62,2,FALSE)))</f>
        <v/>
      </c>
      <c r="BQ100" s="138"/>
      <c r="BR100" s="117"/>
      <c r="CM100" s="63">
        <f>IFERROR(VLOOKUP(M100,'Conversion Tables'!$B$8:$E$32,2,FALSE),0)</f>
        <v>0</v>
      </c>
      <c r="CN100" s="63">
        <f>IFERROR(VLOOKUP(N100,'Conversion Tables'!$B$8:$E$32,2,FALSE),0)</f>
        <v>0</v>
      </c>
      <c r="CO100" s="63">
        <f>(CM100-CN100)/'Conversion Tables'!$C$32*Max_Point</f>
        <v>0</v>
      </c>
      <c r="CP100" s="63">
        <f>(1+SUMPRODUCT($EG100:$EI100,'Conversion Tables'!$S$8:$U$8))</f>
        <v>1</v>
      </c>
      <c r="CQ100" s="63">
        <f>(1+SUMPRODUCT($EJ100:$EL100,'Conversion Tables'!$V$8:$X$8))</f>
        <v>1</v>
      </c>
      <c r="CR100" s="64">
        <f>CO100*CP100*CQ100*'Weighting Scale'!$D$10</f>
        <v>0</v>
      </c>
      <c r="CS100" s="63">
        <f>IFERROR(VLOOKUP(P100,'Conversion Tables'!$B$8:$E$32,3,FALSE),0)</f>
        <v>0</v>
      </c>
      <c r="CT100" s="63">
        <f>IFERROR(VLOOKUP(Q100,'Conversion Tables'!$B$8:$E$32,3,FALSE),0)</f>
        <v>0</v>
      </c>
      <c r="CU100" s="63">
        <f>(CS100-CT100)/'Conversion Tables'!$D$32*Max_Point</f>
        <v>0</v>
      </c>
      <c r="CV100" s="63">
        <f>(1+SUMPRODUCT($EG100:$EI100,'Conversion Tables'!$S$9:$U$9))</f>
        <v>1</v>
      </c>
      <c r="CW100" s="63">
        <f>(1+SUMPRODUCT($EJ100:$EL100,'Conversion Tables'!$V$9:$X$9))</f>
        <v>1</v>
      </c>
      <c r="CX100" s="64">
        <f>CU100*CV100*CW100*'Weighting Scale'!$D$11</f>
        <v>0</v>
      </c>
      <c r="CY100" s="63">
        <f>IFERROR(VLOOKUP(S100,'Conversion Tables'!$B$8:$E$32,4,FALSE),0)</f>
        <v>0</v>
      </c>
      <c r="CZ100" s="63">
        <f>IFERROR(VLOOKUP(T100,'Conversion Tables'!$B$8:$E$32,4,FALSE),0)</f>
        <v>0</v>
      </c>
      <c r="DA100" s="63">
        <f>(CY100-CZ100)/'Conversion Tables'!$E$32*Max_Point</f>
        <v>0</v>
      </c>
      <c r="DB100" s="63">
        <f>(1+SUMPRODUCT($EG100:$EI100,'Conversion Tables'!$S$10:$U$10))</f>
        <v>1</v>
      </c>
      <c r="DC100" s="63">
        <f>(1+SUMPRODUCT($EJ100:$EL100,'Conversion Tables'!$V$10:$X$10))</f>
        <v>1</v>
      </c>
      <c r="DD100" s="64">
        <f>DA100*DB100*DC100*'Weighting Scale'!$D$12</f>
        <v>0</v>
      </c>
      <c r="DE100" s="63">
        <f>IFERROR(VLOOKUP(V100,'Conversion Tables'!$G$8:$N$12,2, FALSE)/'Conversion Tables'!$H$12*Max_Point,0)</f>
        <v>0</v>
      </c>
      <c r="DF100" s="63">
        <f>(1+SUMPRODUCT($EG100:$EI100,'Conversion Tables'!$S$11:$U$11))</f>
        <v>1</v>
      </c>
      <c r="DG100" s="63">
        <f>(1+SUMPRODUCT($EJ100:$EL100,'Conversion Tables'!$V$11:$X$11))</f>
        <v>1</v>
      </c>
      <c r="DH100" s="64">
        <f>DE100*DF100*DG100*'Weighting Scale'!$D$14</f>
        <v>0</v>
      </c>
      <c r="DI100" s="63">
        <f>IFERROR(VLOOKUP(X100,'Conversion Tables'!$G$8:$N$12,3,FALSE)/'Conversion Tables'!$I$12*Max_Point,0)</f>
        <v>0</v>
      </c>
      <c r="DJ100" s="63">
        <f>(1+SUMPRODUCT($EG100:$EI100,'Conversion Tables'!$S$12:$U$12))</f>
        <v>1</v>
      </c>
      <c r="DK100" s="63">
        <f>(1+SUMPRODUCT($EJ100:$EL100,'Conversion Tables'!$V$12:$X$12))</f>
        <v>1</v>
      </c>
      <c r="DL100" s="64">
        <f>DI100*DJ100*DK100*'Weighting Scale'!$D$15</f>
        <v>0</v>
      </c>
      <c r="DM100" s="63">
        <f>IFERROR(VLOOKUP(Y100,'Conversion Tables'!$G$8:$N$12,4,FALSE)/'Conversion Tables'!$J$12*Max_Point,0)</f>
        <v>0</v>
      </c>
      <c r="DN100" s="63">
        <f>(1+SUMPRODUCT($EG100:$EI100,'Conversion Tables'!$S$13:$U$13))</f>
        <v>1</v>
      </c>
      <c r="DO100" s="63">
        <f>(1+SUMPRODUCT($EJ100:$EL100,'Conversion Tables'!$V$13:$X$13))</f>
        <v>1</v>
      </c>
      <c r="DP100" s="64">
        <f>DM100*DN100*DO100*'Weighting Scale'!$D$13</f>
        <v>0</v>
      </c>
      <c r="DQ100" s="63">
        <f>IFERROR(VLOOKUP(AA100,'Conversion Tables'!$G$8:$N$12,4,FALSE)/'Conversion Tables'!$K$12*Max_Point,0)</f>
        <v>0</v>
      </c>
      <c r="DR100" s="63">
        <f>(1+SUMPRODUCT($EG100:$EI100,'Conversion Tables'!$S$14:$U$14))</f>
        <v>1</v>
      </c>
      <c r="DS100" s="63">
        <f>(1+SUMPRODUCT($EJ100:$EL100,'Conversion Tables'!$V$14:$X$14))</f>
        <v>1</v>
      </c>
      <c r="DT100" s="64">
        <f>DQ100*DR100*DS100*'Weighting Scale'!$D$16</f>
        <v>0</v>
      </c>
      <c r="DU100" s="63">
        <f>IFERROR(VLOOKUP(AB100,'Conversion Tables'!$G$8:$N$12,5,FALSE)/'Conversion Tables'!$L$12*Max_Point,0)</f>
        <v>0</v>
      </c>
      <c r="DV100" s="63">
        <f>(1+SUMPRODUCT($EG100:$EI100,'Conversion Tables'!$S$15:$U$15))</f>
        <v>1</v>
      </c>
      <c r="DW100" s="63">
        <f>(1+SUMPRODUCT($EJ100:$EL100,'Conversion Tables'!$V$15:$X$15))</f>
        <v>1</v>
      </c>
      <c r="DX100" s="64">
        <f>DU100*DV100*DW100*'Weighting Scale'!$D$17</f>
        <v>0</v>
      </c>
      <c r="DY100" s="63">
        <f>IFERROR(VLOOKUP(AC100,'Conversion Tables'!$G$8:$N$12,6,FALSE)/'Conversion Tables'!$M$12*Max_Point,0)</f>
        <v>0</v>
      </c>
      <c r="DZ100" s="63">
        <f>(1+SUMPRODUCT($EG100:$EI100,'Conversion Tables'!$S$16:$U$16))</f>
        <v>1</v>
      </c>
      <c r="EA100" s="63">
        <f>(1+SUMPRODUCT($EJ100:$EL100,'Conversion Tables'!$V$16:$X$16))</f>
        <v>1</v>
      </c>
      <c r="EB100" s="64">
        <f>DY100*DZ100*EA100*'Weighting Scale'!$D$18</f>
        <v>0</v>
      </c>
      <c r="EC100" s="63">
        <f>IFERROR(VLOOKUP(AD100,'Conversion Tables'!$G$8:$N$12,7,FALSE)/'Conversion Tables'!$N$12*Max_Point,0)</f>
        <v>0</v>
      </c>
      <c r="ED100" s="63">
        <f>(1+SUMPRODUCT($EG100:$EI100,'Conversion Tables'!$S$17:$U$17))</f>
        <v>1</v>
      </c>
      <c r="EE100" s="63">
        <f>(1+SUMPRODUCT($EJ100:$EL100,'Conversion Tables'!$V$17:$X$17))</f>
        <v>1</v>
      </c>
      <c r="EF100" s="64">
        <f>EC100*ED100*EE100*'Weighting Scale'!$D$19</f>
        <v>0</v>
      </c>
      <c r="EG100" s="63">
        <f>IFERROR(VLOOKUP(AE100,'Conversion Tables'!$G$16:$M$20,2,FALSE)/'Conversion Tables'!$H$20*'Conversion Tables'!$H$21,0)</f>
        <v>0</v>
      </c>
      <c r="EH100" s="63">
        <f>IFERROR(VLOOKUP(AF100,'Conversion Tables'!$G$16:$M$20,3,FALSE)/'Conversion Tables'!$I$20*'Conversion Tables'!$I$21,0)</f>
        <v>0</v>
      </c>
      <c r="EI100" s="63">
        <f>IFERROR(VLOOKUP(AG100,'Conversion Tables'!$G$16:$M$20,4,FALSE)/'Conversion Tables'!J$20*'Conversion Tables'!$J$21,0)</f>
        <v>0</v>
      </c>
      <c r="EJ100" s="63">
        <f>IFERROR(VLOOKUP(AH100,'Conversion Tables'!$G$16:$M$20,5,FALSE)/'Conversion Tables'!K$20*'Conversion Tables'!$K$21,0)</f>
        <v>0</v>
      </c>
      <c r="EK100" s="63">
        <f>IFERROR(VLOOKUP(AI100,'Conversion Tables'!$G$16:$M$20,6,FALSE)/'Conversion Tables'!L$20*'Conversion Tables'!$L$21,0)</f>
        <v>0</v>
      </c>
      <c r="EL100" s="63">
        <f>IFERROR(VLOOKUP(AJ100,'Conversion Tables'!$G$16:$M$20,7,FALSE)/'Conversion Tables'!M$20*'Conversion Tables'!$M$21,0)</f>
        <v>0</v>
      </c>
      <c r="EM100" s="64">
        <f t="shared" si="53"/>
        <v>0</v>
      </c>
    </row>
    <row r="101" spans="1:143" ht="16.5" thickBot="1" x14ac:dyDescent="0.3">
      <c r="A101" s="156">
        <v>90</v>
      </c>
      <c r="B101" s="66"/>
      <c r="C101" s="67"/>
      <c r="D101" s="67"/>
      <c r="E101" s="157"/>
      <c r="F101" s="67"/>
      <c r="G101" s="158"/>
      <c r="H101" s="110"/>
      <c r="I101" s="99"/>
      <c r="J101" s="118"/>
      <c r="K101" s="131" t="str">
        <f t="shared" si="38"/>
        <v/>
      </c>
      <c r="L101" s="119"/>
      <c r="M101" s="97"/>
      <c r="N101" s="97"/>
      <c r="O101" s="119"/>
      <c r="P101" s="97"/>
      <c r="Q101" s="97"/>
      <c r="R101" s="119"/>
      <c r="S101" s="97"/>
      <c r="T101" s="97"/>
      <c r="U101" s="119"/>
      <c r="V101" s="97"/>
      <c r="W101" s="119"/>
      <c r="X101" s="97"/>
      <c r="Y101" s="97"/>
      <c r="Z101" s="201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135">
        <f t="shared" si="39"/>
        <v>0</v>
      </c>
      <c r="AL101" s="135">
        <f t="shared" si="40"/>
        <v>0</v>
      </c>
      <c r="AM101" s="135">
        <f t="shared" si="41"/>
        <v>0</v>
      </c>
      <c r="AN101" s="135">
        <f t="shared" si="42"/>
        <v>0</v>
      </c>
      <c r="AO101" s="135">
        <f t="shared" si="43"/>
        <v>0</v>
      </c>
      <c r="AP101" s="135">
        <f t="shared" si="44"/>
        <v>0</v>
      </c>
      <c r="AQ101" s="135">
        <f t="shared" si="45"/>
        <v>0</v>
      </c>
      <c r="AR101" s="135">
        <f t="shared" si="46"/>
        <v>0</v>
      </c>
      <c r="AS101" s="135">
        <f t="shared" si="47"/>
        <v>0</v>
      </c>
      <c r="AT101" s="135">
        <f t="shared" si="48"/>
        <v>0</v>
      </c>
      <c r="AU101" s="170">
        <f t="shared" si="49"/>
        <v>0</v>
      </c>
      <c r="AV101" s="342" t="str">
        <f t="shared" si="54"/>
        <v/>
      </c>
      <c r="AW101" s="136" t="str">
        <f t="shared" si="50"/>
        <v/>
      </c>
      <c r="AX101" s="112"/>
      <c r="AY101" s="348" t="str">
        <f t="shared" si="51"/>
        <v/>
      </c>
      <c r="AZ101" s="133"/>
      <c r="BA101" s="149">
        <f t="shared" si="52"/>
        <v>0</v>
      </c>
      <c r="BB101" s="209"/>
      <c r="BC101" s="212"/>
      <c r="BD101" s="212"/>
      <c r="BE101" s="212"/>
      <c r="BF101" s="212"/>
      <c r="BG101" s="213"/>
      <c r="BH101" s="257" t="str">
        <f t="shared" si="55"/>
        <v/>
      </c>
      <c r="BI101" s="115"/>
      <c r="BJ101" s="116"/>
      <c r="BK101" s="116"/>
      <c r="BL101" s="116"/>
      <c r="BM101" s="116"/>
      <c r="BN101" s="116"/>
      <c r="BO101" s="116"/>
      <c r="BP101" s="140" t="str">
        <f>IF(AZ101&lt;=1,"",IF($BJ101="",0,VLOOKUP($BJ101,'Conversion Tables'!$B$37:$C$62,2,FALSE))+IF($BK101="",0,VLOOKUP($BK101,'Conversion Tables'!$B$37:$C$62,2,FALSE))+IF($BL101="",0,VLOOKUP($BL101,'Conversion Tables'!$B$37:$C$62,2,FALSE))+IF($BM101="",0,VLOOKUP($BM101,'Conversion Tables'!$B$37:$C$62,2,FALSE))+IF($BN101="",0,VLOOKUP($BN101,'Conversion Tables'!$B$37:$C$62,2,FALSE))+IF($BO101="",0,VLOOKUP($BO101,'Conversion Tables'!$B$37:$C$62,2,FALSE)))</f>
        <v/>
      </c>
      <c r="BQ101" s="138"/>
      <c r="BR101" s="117"/>
      <c r="CM101" s="63">
        <f>IFERROR(VLOOKUP(M101,'Conversion Tables'!$B$8:$E$32,2,FALSE),0)</f>
        <v>0</v>
      </c>
      <c r="CN101" s="63">
        <f>IFERROR(VLOOKUP(N101,'Conversion Tables'!$B$8:$E$32,2,FALSE),0)</f>
        <v>0</v>
      </c>
      <c r="CO101" s="63">
        <f>(CM101-CN101)/'Conversion Tables'!$C$32*Max_Point</f>
        <v>0</v>
      </c>
      <c r="CP101" s="63">
        <f>(1+SUMPRODUCT($EG101:$EI101,'Conversion Tables'!$S$8:$U$8))</f>
        <v>1</v>
      </c>
      <c r="CQ101" s="63">
        <f>(1+SUMPRODUCT($EJ101:$EL101,'Conversion Tables'!$V$8:$X$8))</f>
        <v>1</v>
      </c>
      <c r="CR101" s="64">
        <f>CO101*CP101*CQ101*'Weighting Scale'!$D$10</f>
        <v>0</v>
      </c>
      <c r="CS101" s="63">
        <f>IFERROR(VLOOKUP(P101,'Conversion Tables'!$B$8:$E$32,3,FALSE),0)</f>
        <v>0</v>
      </c>
      <c r="CT101" s="63">
        <f>IFERROR(VLOOKUP(Q101,'Conversion Tables'!$B$8:$E$32,3,FALSE),0)</f>
        <v>0</v>
      </c>
      <c r="CU101" s="63">
        <f>(CS101-CT101)/'Conversion Tables'!$D$32*Max_Point</f>
        <v>0</v>
      </c>
      <c r="CV101" s="63">
        <f>(1+SUMPRODUCT($EG101:$EI101,'Conversion Tables'!$S$9:$U$9))</f>
        <v>1</v>
      </c>
      <c r="CW101" s="63">
        <f>(1+SUMPRODUCT($EJ101:$EL101,'Conversion Tables'!$V$9:$X$9))</f>
        <v>1</v>
      </c>
      <c r="CX101" s="64">
        <f>CU101*CV101*CW101*'Weighting Scale'!$D$11</f>
        <v>0</v>
      </c>
      <c r="CY101" s="63">
        <f>IFERROR(VLOOKUP(S101,'Conversion Tables'!$B$8:$E$32,4,FALSE),0)</f>
        <v>0</v>
      </c>
      <c r="CZ101" s="63">
        <f>IFERROR(VLOOKUP(T101,'Conversion Tables'!$B$8:$E$32,4,FALSE),0)</f>
        <v>0</v>
      </c>
      <c r="DA101" s="63">
        <f>(CY101-CZ101)/'Conversion Tables'!$E$32*Max_Point</f>
        <v>0</v>
      </c>
      <c r="DB101" s="63">
        <f>(1+SUMPRODUCT($EG101:$EI101,'Conversion Tables'!$S$10:$U$10))</f>
        <v>1</v>
      </c>
      <c r="DC101" s="63">
        <f>(1+SUMPRODUCT($EJ101:$EL101,'Conversion Tables'!$V$10:$X$10))</f>
        <v>1</v>
      </c>
      <c r="DD101" s="64">
        <f>DA101*DB101*DC101*'Weighting Scale'!$D$12</f>
        <v>0</v>
      </c>
      <c r="DE101" s="63">
        <f>IFERROR(VLOOKUP(V101,'Conversion Tables'!$G$8:$N$12,2, FALSE)/'Conversion Tables'!$H$12*Max_Point,0)</f>
        <v>0</v>
      </c>
      <c r="DF101" s="63">
        <f>(1+SUMPRODUCT($EG101:$EI101,'Conversion Tables'!$S$11:$U$11))</f>
        <v>1</v>
      </c>
      <c r="DG101" s="63">
        <f>(1+SUMPRODUCT($EJ101:$EL101,'Conversion Tables'!$V$11:$X$11))</f>
        <v>1</v>
      </c>
      <c r="DH101" s="64">
        <f>DE101*DF101*DG101*'Weighting Scale'!$D$14</f>
        <v>0</v>
      </c>
      <c r="DI101" s="63">
        <f>IFERROR(VLOOKUP(X101,'Conversion Tables'!$G$8:$N$12,3,FALSE)/'Conversion Tables'!$I$12*Max_Point,0)</f>
        <v>0</v>
      </c>
      <c r="DJ101" s="63">
        <f>(1+SUMPRODUCT($EG101:$EI101,'Conversion Tables'!$S$12:$U$12))</f>
        <v>1</v>
      </c>
      <c r="DK101" s="63">
        <f>(1+SUMPRODUCT($EJ101:$EL101,'Conversion Tables'!$V$12:$X$12))</f>
        <v>1</v>
      </c>
      <c r="DL101" s="64">
        <f>DI101*DJ101*DK101*'Weighting Scale'!$D$15</f>
        <v>0</v>
      </c>
      <c r="DM101" s="63">
        <f>IFERROR(VLOOKUP(Y101,'Conversion Tables'!$G$8:$N$12,4,FALSE)/'Conversion Tables'!$J$12*Max_Point,0)</f>
        <v>0</v>
      </c>
      <c r="DN101" s="63">
        <f>(1+SUMPRODUCT($EG101:$EI101,'Conversion Tables'!$S$13:$U$13))</f>
        <v>1</v>
      </c>
      <c r="DO101" s="63">
        <f>(1+SUMPRODUCT($EJ101:$EL101,'Conversion Tables'!$V$13:$X$13))</f>
        <v>1</v>
      </c>
      <c r="DP101" s="64">
        <f>DM101*DN101*DO101*'Weighting Scale'!$D$13</f>
        <v>0</v>
      </c>
      <c r="DQ101" s="63">
        <f>IFERROR(VLOOKUP(AA101,'Conversion Tables'!$G$8:$N$12,4,FALSE)/'Conversion Tables'!$K$12*Max_Point,0)</f>
        <v>0</v>
      </c>
      <c r="DR101" s="63">
        <f>(1+SUMPRODUCT($EG101:$EI101,'Conversion Tables'!$S$14:$U$14))</f>
        <v>1</v>
      </c>
      <c r="DS101" s="63">
        <f>(1+SUMPRODUCT($EJ101:$EL101,'Conversion Tables'!$V$14:$X$14))</f>
        <v>1</v>
      </c>
      <c r="DT101" s="64">
        <f>DQ101*DR101*DS101*'Weighting Scale'!$D$16</f>
        <v>0</v>
      </c>
      <c r="DU101" s="63">
        <f>IFERROR(VLOOKUP(AB101,'Conversion Tables'!$G$8:$N$12,5,FALSE)/'Conversion Tables'!$L$12*Max_Point,0)</f>
        <v>0</v>
      </c>
      <c r="DV101" s="63">
        <f>(1+SUMPRODUCT($EG101:$EI101,'Conversion Tables'!$S$15:$U$15))</f>
        <v>1</v>
      </c>
      <c r="DW101" s="63">
        <f>(1+SUMPRODUCT($EJ101:$EL101,'Conversion Tables'!$V$15:$X$15))</f>
        <v>1</v>
      </c>
      <c r="DX101" s="64">
        <f>DU101*DV101*DW101*'Weighting Scale'!$D$17</f>
        <v>0</v>
      </c>
      <c r="DY101" s="63">
        <f>IFERROR(VLOOKUP(AC101,'Conversion Tables'!$G$8:$N$12,6,FALSE)/'Conversion Tables'!$M$12*Max_Point,0)</f>
        <v>0</v>
      </c>
      <c r="DZ101" s="63">
        <f>(1+SUMPRODUCT($EG101:$EI101,'Conversion Tables'!$S$16:$U$16))</f>
        <v>1</v>
      </c>
      <c r="EA101" s="63">
        <f>(1+SUMPRODUCT($EJ101:$EL101,'Conversion Tables'!$V$16:$X$16))</f>
        <v>1</v>
      </c>
      <c r="EB101" s="64">
        <f>DY101*DZ101*EA101*'Weighting Scale'!$D$18</f>
        <v>0</v>
      </c>
      <c r="EC101" s="63">
        <f>IFERROR(VLOOKUP(AD101,'Conversion Tables'!$G$8:$N$12,7,FALSE)/'Conversion Tables'!$N$12*Max_Point,0)</f>
        <v>0</v>
      </c>
      <c r="ED101" s="63">
        <f>(1+SUMPRODUCT($EG101:$EI101,'Conversion Tables'!$S$17:$U$17))</f>
        <v>1</v>
      </c>
      <c r="EE101" s="63">
        <f>(1+SUMPRODUCT($EJ101:$EL101,'Conversion Tables'!$V$17:$X$17))</f>
        <v>1</v>
      </c>
      <c r="EF101" s="64">
        <f>EC101*ED101*EE101*'Weighting Scale'!$D$19</f>
        <v>0</v>
      </c>
      <c r="EG101" s="63">
        <f>IFERROR(VLOOKUP(AE101,'Conversion Tables'!$G$16:$M$20,2,FALSE)/'Conversion Tables'!$H$20*'Conversion Tables'!$H$21,0)</f>
        <v>0</v>
      </c>
      <c r="EH101" s="63">
        <f>IFERROR(VLOOKUP(AF101,'Conversion Tables'!$G$16:$M$20,3,FALSE)/'Conversion Tables'!$I$20*'Conversion Tables'!$I$21,0)</f>
        <v>0</v>
      </c>
      <c r="EI101" s="63">
        <f>IFERROR(VLOOKUP(AG101,'Conversion Tables'!$G$16:$M$20,4,FALSE)/'Conversion Tables'!J$20*'Conversion Tables'!$J$21,0)</f>
        <v>0</v>
      </c>
      <c r="EJ101" s="63">
        <f>IFERROR(VLOOKUP(AH101,'Conversion Tables'!$G$16:$M$20,5,FALSE)/'Conversion Tables'!K$20*'Conversion Tables'!$K$21,0)</f>
        <v>0</v>
      </c>
      <c r="EK101" s="63">
        <f>IFERROR(VLOOKUP(AI101,'Conversion Tables'!$G$16:$M$20,6,FALSE)/'Conversion Tables'!L$20*'Conversion Tables'!$L$21,0)</f>
        <v>0</v>
      </c>
      <c r="EL101" s="63">
        <f>IFERROR(VLOOKUP(AJ101,'Conversion Tables'!$G$16:$M$20,7,FALSE)/'Conversion Tables'!M$20*'Conversion Tables'!$M$21,0)</f>
        <v>0</v>
      </c>
      <c r="EM101" s="64">
        <f t="shared" si="53"/>
        <v>0</v>
      </c>
    </row>
    <row r="102" spans="1:143" ht="16.5" thickBot="1" x14ac:dyDescent="0.3">
      <c r="A102" s="156">
        <v>91</v>
      </c>
      <c r="B102" s="66"/>
      <c r="C102" s="67"/>
      <c r="D102" s="67"/>
      <c r="E102" s="157"/>
      <c r="F102" s="67"/>
      <c r="G102" s="158"/>
      <c r="H102" s="110"/>
      <c r="I102" s="99"/>
      <c r="J102" s="118"/>
      <c r="K102" s="131" t="str">
        <f t="shared" si="38"/>
        <v/>
      </c>
      <c r="L102" s="119"/>
      <c r="M102" s="97"/>
      <c r="N102" s="97"/>
      <c r="O102" s="119"/>
      <c r="P102" s="97"/>
      <c r="Q102" s="97"/>
      <c r="R102" s="119"/>
      <c r="S102" s="97"/>
      <c r="T102" s="97"/>
      <c r="U102" s="119"/>
      <c r="V102" s="97"/>
      <c r="W102" s="119"/>
      <c r="X102" s="97"/>
      <c r="Y102" s="97"/>
      <c r="Z102" s="201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135">
        <f t="shared" si="39"/>
        <v>0</v>
      </c>
      <c r="AL102" s="135">
        <f t="shared" si="40"/>
        <v>0</v>
      </c>
      <c r="AM102" s="135">
        <f t="shared" si="41"/>
        <v>0</v>
      </c>
      <c r="AN102" s="135">
        <f t="shared" si="42"/>
        <v>0</v>
      </c>
      <c r="AO102" s="135">
        <f t="shared" si="43"/>
        <v>0</v>
      </c>
      <c r="AP102" s="135">
        <f t="shared" si="44"/>
        <v>0</v>
      </c>
      <c r="AQ102" s="135">
        <f t="shared" si="45"/>
        <v>0</v>
      </c>
      <c r="AR102" s="135">
        <f t="shared" si="46"/>
        <v>0</v>
      </c>
      <c r="AS102" s="135">
        <f t="shared" si="47"/>
        <v>0</v>
      </c>
      <c r="AT102" s="135">
        <f t="shared" si="48"/>
        <v>0</v>
      </c>
      <c r="AU102" s="170">
        <f t="shared" si="49"/>
        <v>0</v>
      </c>
      <c r="AV102" s="342" t="str">
        <f t="shared" si="54"/>
        <v/>
      </c>
      <c r="AW102" s="136" t="str">
        <f t="shared" si="50"/>
        <v/>
      </c>
      <c r="AX102" s="112"/>
      <c r="AY102" s="348" t="str">
        <f t="shared" si="51"/>
        <v/>
      </c>
      <c r="AZ102" s="133"/>
      <c r="BA102" s="149">
        <f t="shared" si="52"/>
        <v>0</v>
      </c>
      <c r="BB102" s="209"/>
      <c r="BC102" s="212"/>
      <c r="BD102" s="212"/>
      <c r="BE102" s="212"/>
      <c r="BF102" s="212"/>
      <c r="BG102" s="213"/>
      <c r="BH102" s="257" t="str">
        <f t="shared" si="55"/>
        <v/>
      </c>
      <c r="BI102" s="115"/>
      <c r="BJ102" s="116"/>
      <c r="BK102" s="116"/>
      <c r="BL102" s="116"/>
      <c r="BM102" s="116"/>
      <c r="BN102" s="116"/>
      <c r="BO102" s="116"/>
      <c r="BP102" s="140" t="str">
        <f>IF(AZ102&lt;=1,"",IF($BJ102="",0,VLOOKUP($BJ102,'Conversion Tables'!$B$37:$C$62,2,FALSE))+IF($BK102="",0,VLOOKUP($BK102,'Conversion Tables'!$B$37:$C$62,2,FALSE))+IF($BL102="",0,VLOOKUP($BL102,'Conversion Tables'!$B$37:$C$62,2,FALSE))+IF($BM102="",0,VLOOKUP($BM102,'Conversion Tables'!$B$37:$C$62,2,FALSE))+IF($BN102="",0,VLOOKUP($BN102,'Conversion Tables'!$B$37:$C$62,2,FALSE))+IF($BO102="",0,VLOOKUP($BO102,'Conversion Tables'!$B$37:$C$62,2,FALSE)))</f>
        <v/>
      </c>
      <c r="BQ102" s="138"/>
      <c r="BR102" s="117"/>
      <c r="CM102" s="63">
        <f>IFERROR(VLOOKUP(M102,'Conversion Tables'!$B$8:$E$32,2,FALSE),0)</f>
        <v>0</v>
      </c>
      <c r="CN102" s="63">
        <f>IFERROR(VLOOKUP(N102,'Conversion Tables'!$B$8:$E$32,2,FALSE),0)</f>
        <v>0</v>
      </c>
      <c r="CO102" s="63">
        <f>(CM102-CN102)/'Conversion Tables'!$C$32*Max_Point</f>
        <v>0</v>
      </c>
      <c r="CP102" s="63">
        <f>(1+SUMPRODUCT($EG102:$EI102,'Conversion Tables'!$S$8:$U$8))</f>
        <v>1</v>
      </c>
      <c r="CQ102" s="63">
        <f>(1+SUMPRODUCT($EJ102:$EL102,'Conversion Tables'!$V$8:$X$8))</f>
        <v>1</v>
      </c>
      <c r="CR102" s="64">
        <f>CO102*CP102*CQ102*'Weighting Scale'!$D$10</f>
        <v>0</v>
      </c>
      <c r="CS102" s="63">
        <f>IFERROR(VLOOKUP(P102,'Conversion Tables'!$B$8:$E$32,3,FALSE),0)</f>
        <v>0</v>
      </c>
      <c r="CT102" s="63">
        <f>IFERROR(VLOOKUP(Q102,'Conversion Tables'!$B$8:$E$32,3,FALSE),0)</f>
        <v>0</v>
      </c>
      <c r="CU102" s="63">
        <f>(CS102-CT102)/'Conversion Tables'!$D$32*Max_Point</f>
        <v>0</v>
      </c>
      <c r="CV102" s="63">
        <f>(1+SUMPRODUCT($EG102:$EI102,'Conversion Tables'!$S$9:$U$9))</f>
        <v>1</v>
      </c>
      <c r="CW102" s="63">
        <f>(1+SUMPRODUCT($EJ102:$EL102,'Conversion Tables'!$V$9:$X$9))</f>
        <v>1</v>
      </c>
      <c r="CX102" s="64">
        <f>CU102*CV102*CW102*'Weighting Scale'!$D$11</f>
        <v>0</v>
      </c>
      <c r="CY102" s="63">
        <f>IFERROR(VLOOKUP(S102,'Conversion Tables'!$B$8:$E$32,4,FALSE),0)</f>
        <v>0</v>
      </c>
      <c r="CZ102" s="63">
        <f>IFERROR(VLOOKUP(T102,'Conversion Tables'!$B$8:$E$32,4,FALSE),0)</f>
        <v>0</v>
      </c>
      <c r="DA102" s="63">
        <f>(CY102-CZ102)/'Conversion Tables'!$E$32*Max_Point</f>
        <v>0</v>
      </c>
      <c r="DB102" s="63">
        <f>(1+SUMPRODUCT($EG102:$EI102,'Conversion Tables'!$S$10:$U$10))</f>
        <v>1</v>
      </c>
      <c r="DC102" s="63">
        <f>(1+SUMPRODUCT($EJ102:$EL102,'Conversion Tables'!$V$10:$X$10))</f>
        <v>1</v>
      </c>
      <c r="DD102" s="64">
        <f>DA102*DB102*DC102*'Weighting Scale'!$D$12</f>
        <v>0</v>
      </c>
      <c r="DE102" s="63">
        <f>IFERROR(VLOOKUP(V102,'Conversion Tables'!$G$8:$N$12,2, FALSE)/'Conversion Tables'!$H$12*Max_Point,0)</f>
        <v>0</v>
      </c>
      <c r="DF102" s="63">
        <f>(1+SUMPRODUCT($EG102:$EI102,'Conversion Tables'!$S$11:$U$11))</f>
        <v>1</v>
      </c>
      <c r="DG102" s="63">
        <f>(1+SUMPRODUCT($EJ102:$EL102,'Conversion Tables'!$V$11:$X$11))</f>
        <v>1</v>
      </c>
      <c r="DH102" s="64">
        <f>DE102*DF102*DG102*'Weighting Scale'!$D$14</f>
        <v>0</v>
      </c>
      <c r="DI102" s="63">
        <f>IFERROR(VLOOKUP(X102,'Conversion Tables'!$G$8:$N$12,3,FALSE)/'Conversion Tables'!$I$12*Max_Point,0)</f>
        <v>0</v>
      </c>
      <c r="DJ102" s="63">
        <f>(1+SUMPRODUCT($EG102:$EI102,'Conversion Tables'!$S$12:$U$12))</f>
        <v>1</v>
      </c>
      <c r="DK102" s="63">
        <f>(1+SUMPRODUCT($EJ102:$EL102,'Conversion Tables'!$V$12:$X$12))</f>
        <v>1</v>
      </c>
      <c r="DL102" s="64">
        <f>DI102*DJ102*DK102*'Weighting Scale'!$D$15</f>
        <v>0</v>
      </c>
      <c r="DM102" s="63">
        <f>IFERROR(VLOOKUP(Y102,'Conversion Tables'!$G$8:$N$12,4,FALSE)/'Conversion Tables'!$J$12*Max_Point,0)</f>
        <v>0</v>
      </c>
      <c r="DN102" s="63">
        <f>(1+SUMPRODUCT($EG102:$EI102,'Conversion Tables'!$S$13:$U$13))</f>
        <v>1</v>
      </c>
      <c r="DO102" s="63">
        <f>(1+SUMPRODUCT($EJ102:$EL102,'Conversion Tables'!$V$13:$X$13))</f>
        <v>1</v>
      </c>
      <c r="DP102" s="64">
        <f>DM102*DN102*DO102*'Weighting Scale'!$D$13</f>
        <v>0</v>
      </c>
      <c r="DQ102" s="63">
        <f>IFERROR(VLOOKUP(AA102,'Conversion Tables'!$G$8:$N$12,4,FALSE)/'Conversion Tables'!$K$12*Max_Point,0)</f>
        <v>0</v>
      </c>
      <c r="DR102" s="63">
        <f>(1+SUMPRODUCT($EG102:$EI102,'Conversion Tables'!$S$14:$U$14))</f>
        <v>1</v>
      </c>
      <c r="DS102" s="63">
        <f>(1+SUMPRODUCT($EJ102:$EL102,'Conversion Tables'!$V$14:$X$14))</f>
        <v>1</v>
      </c>
      <c r="DT102" s="64">
        <f>DQ102*DR102*DS102*'Weighting Scale'!$D$16</f>
        <v>0</v>
      </c>
      <c r="DU102" s="63">
        <f>IFERROR(VLOOKUP(AB102,'Conversion Tables'!$G$8:$N$12,5,FALSE)/'Conversion Tables'!$L$12*Max_Point,0)</f>
        <v>0</v>
      </c>
      <c r="DV102" s="63">
        <f>(1+SUMPRODUCT($EG102:$EI102,'Conversion Tables'!$S$15:$U$15))</f>
        <v>1</v>
      </c>
      <c r="DW102" s="63">
        <f>(1+SUMPRODUCT($EJ102:$EL102,'Conversion Tables'!$V$15:$X$15))</f>
        <v>1</v>
      </c>
      <c r="DX102" s="64">
        <f>DU102*DV102*DW102*'Weighting Scale'!$D$17</f>
        <v>0</v>
      </c>
      <c r="DY102" s="63">
        <f>IFERROR(VLOOKUP(AC102,'Conversion Tables'!$G$8:$N$12,6,FALSE)/'Conversion Tables'!$M$12*Max_Point,0)</f>
        <v>0</v>
      </c>
      <c r="DZ102" s="63">
        <f>(1+SUMPRODUCT($EG102:$EI102,'Conversion Tables'!$S$16:$U$16))</f>
        <v>1</v>
      </c>
      <c r="EA102" s="63">
        <f>(1+SUMPRODUCT($EJ102:$EL102,'Conversion Tables'!$V$16:$X$16))</f>
        <v>1</v>
      </c>
      <c r="EB102" s="64">
        <f>DY102*DZ102*EA102*'Weighting Scale'!$D$18</f>
        <v>0</v>
      </c>
      <c r="EC102" s="63">
        <f>IFERROR(VLOOKUP(AD102,'Conversion Tables'!$G$8:$N$12,7,FALSE)/'Conversion Tables'!$N$12*Max_Point,0)</f>
        <v>0</v>
      </c>
      <c r="ED102" s="63">
        <f>(1+SUMPRODUCT($EG102:$EI102,'Conversion Tables'!$S$17:$U$17))</f>
        <v>1</v>
      </c>
      <c r="EE102" s="63">
        <f>(1+SUMPRODUCT($EJ102:$EL102,'Conversion Tables'!$V$17:$X$17))</f>
        <v>1</v>
      </c>
      <c r="EF102" s="64">
        <f>EC102*ED102*EE102*'Weighting Scale'!$D$19</f>
        <v>0</v>
      </c>
      <c r="EG102" s="63">
        <f>IFERROR(VLOOKUP(AE102,'Conversion Tables'!$G$16:$M$20,2,FALSE)/'Conversion Tables'!$H$20*'Conversion Tables'!$H$21,0)</f>
        <v>0</v>
      </c>
      <c r="EH102" s="63">
        <f>IFERROR(VLOOKUP(AF102,'Conversion Tables'!$G$16:$M$20,3,FALSE)/'Conversion Tables'!$I$20*'Conversion Tables'!$I$21,0)</f>
        <v>0</v>
      </c>
      <c r="EI102" s="63">
        <f>IFERROR(VLOOKUP(AG102,'Conversion Tables'!$G$16:$M$20,4,FALSE)/'Conversion Tables'!J$20*'Conversion Tables'!$J$21,0)</f>
        <v>0</v>
      </c>
      <c r="EJ102" s="63">
        <f>IFERROR(VLOOKUP(AH102,'Conversion Tables'!$G$16:$M$20,5,FALSE)/'Conversion Tables'!K$20*'Conversion Tables'!$K$21,0)</f>
        <v>0</v>
      </c>
      <c r="EK102" s="63">
        <f>IFERROR(VLOOKUP(AI102,'Conversion Tables'!$G$16:$M$20,6,FALSE)/'Conversion Tables'!L$20*'Conversion Tables'!$L$21,0)</f>
        <v>0</v>
      </c>
      <c r="EL102" s="63">
        <f>IFERROR(VLOOKUP(AJ102,'Conversion Tables'!$G$16:$M$20,7,FALSE)/'Conversion Tables'!M$20*'Conversion Tables'!$M$21,0)</f>
        <v>0</v>
      </c>
      <c r="EM102" s="64">
        <f t="shared" si="53"/>
        <v>0</v>
      </c>
    </row>
    <row r="103" spans="1:143" ht="16.5" thickBot="1" x14ac:dyDescent="0.3">
      <c r="A103" s="156">
        <v>92</v>
      </c>
      <c r="B103" s="66"/>
      <c r="C103" s="67"/>
      <c r="D103" s="67"/>
      <c r="E103" s="157"/>
      <c r="F103" s="67"/>
      <c r="G103" s="158"/>
      <c r="H103" s="110"/>
      <c r="I103" s="99"/>
      <c r="J103" s="118"/>
      <c r="K103" s="131" t="str">
        <f t="shared" si="38"/>
        <v/>
      </c>
      <c r="L103" s="119"/>
      <c r="M103" s="97"/>
      <c r="N103" s="97"/>
      <c r="O103" s="119"/>
      <c r="P103" s="97"/>
      <c r="Q103" s="97"/>
      <c r="R103" s="119"/>
      <c r="S103" s="97"/>
      <c r="T103" s="97"/>
      <c r="U103" s="119"/>
      <c r="V103" s="97"/>
      <c r="W103" s="119"/>
      <c r="X103" s="97"/>
      <c r="Y103" s="97"/>
      <c r="Z103" s="201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135">
        <f t="shared" si="39"/>
        <v>0</v>
      </c>
      <c r="AL103" s="135">
        <f t="shared" si="40"/>
        <v>0</v>
      </c>
      <c r="AM103" s="135">
        <f t="shared" si="41"/>
        <v>0</v>
      </c>
      <c r="AN103" s="135">
        <f t="shared" si="42"/>
        <v>0</v>
      </c>
      <c r="AO103" s="135">
        <f t="shared" si="43"/>
        <v>0</v>
      </c>
      <c r="AP103" s="135">
        <f t="shared" si="44"/>
        <v>0</v>
      </c>
      <c r="AQ103" s="135">
        <f t="shared" si="45"/>
        <v>0</v>
      </c>
      <c r="AR103" s="135">
        <f t="shared" si="46"/>
        <v>0</v>
      </c>
      <c r="AS103" s="135">
        <f t="shared" si="47"/>
        <v>0</v>
      </c>
      <c r="AT103" s="135">
        <f t="shared" si="48"/>
        <v>0</v>
      </c>
      <c r="AU103" s="170">
        <f t="shared" si="49"/>
        <v>0</v>
      </c>
      <c r="AV103" s="342" t="str">
        <f t="shared" si="54"/>
        <v/>
      </c>
      <c r="AW103" s="136" t="str">
        <f t="shared" si="50"/>
        <v/>
      </c>
      <c r="AX103" s="112"/>
      <c r="AY103" s="348" t="str">
        <f t="shared" si="51"/>
        <v/>
      </c>
      <c r="AZ103" s="133"/>
      <c r="BA103" s="149">
        <f t="shared" si="52"/>
        <v>0</v>
      </c>
      <c r="BB103" s="209"/>
      <c r="BC103" s="212"/>
      <c r="BD103" s="212"/>
      <c r="BE103" s="212"/>
      <c r="BF103" s="212"/>
      <c r="BG103" s="213"/>
      <c r="BH103" s="257" t="str">
        <f t="shared" si="55"/>
        <v/>
      </c>
      <c r="BI103" s="115"/>
      <c r="BJ103" s="116"/>
      <c r="BK103" s="116"/>
      <c r="BL103" s="116"/>
      <c r="BM103" s="116"/>
      <c r="BN103" s="116"/>
      <c r="BO103" s="116"/>
      <c r="BP103" s="140" t="str">
        <f>IF(AZ103&lt;=1,"",IF($BJ103="",0,VLOOKUP($BJ103,'Conversion Tables'!$B$37:$C$62,2,FALSE))+IF($BK103="",0,VLOOKUP($BK103,'Conversion Tables'!$B$37:$C$62,2,FALSE))+IF($BL103="",0,VLOOKUP($BL103,'Conversion Tables'!$B$37:$C$62,2,FALSE))+IF($BM103="",0,VLOOKUP($BM103,'Conversion Tables'!$B$37:$C$62,2,FALSE))+IF($BN103="",0,VLOOKUP($BN103,'Conversion Tables'!$B$37:$C$62,2,FALSE))+IF($BO103="",0,VLOOKUP($BO103,'Conversion Tables'!$B$37:$C$62,2,FALSE)))</f>
        <v/>
      </c>
      <c r="BQ103" s="138"/>
      <c r="BR103" s="117"/>
      <c r="CM103" s="63">
        <f>IFERROR(VLOOKUP(M103,'Conversion Tables'!$B$8:$E$32,2,FALSE),0)</f>
        <v>0</v>
      </c>
      <c r="CN103" s="63">
        <f>IFERROR(VLOOKUP(N103,'Conversion Tables'!$B$8:$E$32,2,FALSE),0)</f>
        <v>0</v>
      </c>
      <c r="CO103" s="63">
        <f>(CM103-CN103)/'Conversion Tables'!$C$32*Max_Point</f>
        <v>0</v>
      </c>
      <c r="CP103" s="63">
        <f>(1+SUMPRODUCT($EG103:$EI103,'Conversion Tables'!$S$8:$U$8))</f>
        <v>1</v>
      </c>
      <c r="CQ103" s="63">
        <f>(1+SUMPRODUCT($EJ103:$EL103,'Conversion Tables'!$V$8:$X$8))</f>
        <v>1</v>
      </c>
      <c r="CR103" s="64">
        <f>CO103*CP103*CQ103*'Weighting Scale'!$D$10</f>
        <v>0</v>
      </c>
      <c r="CS103" s="63">
        <f>IFERROR(VLOOKUP(P103,'Conversion Tables'!$B$8:$E$32,3,FALSE),0)</f>
        <v>0</v>
      </c>
      <c r="CT103" s="63">
        <f>IFERROR(VLOOKUP(Q103,'Conversion Tables'!$B$8:$E$32,3,FALSE),0)</f>
        <v>0</v>
      </c>
      <c r="CU103" s="63">
        <f>(CS103-CT103)/'Conversion Tables'!$D$32*Max_Point</f>
        <v>0</v>
      </c>
      <c r="CV103" s="63">
        <f>(1+SUMPRODUCT($EG103:$EI103,'Conversion Tables'!$S$9:$U$9))</f>
        <v>1</v>
      </c>
      <c r="CW103" s="63">
        <f>(1+SUMPRODUCT($EJ103:$EL103,'Conversion Tables'!$V$9:$X$9))</f>
        <v>1</v>
      </c>
      <c r="CX103" s="64">
        <f>CU103*CV103*CW103*'Weighting Scale'!$D$11</f>
        <v>0</v>
      </c>
      <c r="CY103" s="63">
        <f>IFERROR(VLOOKUP(S103,'Conversion Tables'!$B$8:$E$32,4,FALSE),0)</f>
        <v>0</v>
      </c>
      <c r="CZ103" s="63">
        <f>IFERROR(VLOOKUP(T103,'Conversion Tables'!$B$8:$E$32,4,FALSE),0)</f>
        <v>0</v>
      </c>
      <c r="DA103" s="63">
        <f>(CY103-CZ103)/'Conversion Tables'!$E$32*Max_Point</f>
        <v>0</v>
      </c>
      <c r="DB103" s="63">
        <f>(1+SUMPRODUCT($EG103:$EI103,'Conversion Tables'!$S$10:$U$10))</f>
        <v>1</v>
      </c>
      <c r="DC103" s="63">
        <f>(1+SUMPRODUCT($EJ103:$EL103,'Conversion Tables'!$V$10:$X$10))</f>
        <v>1</v>
      </c>
      <c r="DD103" s="64">
        <f>DA103*DB103*DC103*'Weighting Scale'!$D$12</f>
        <v>0</v>
      </c>
      <c r="DE103" s="63">
        <f>IFERROR(VLOOKUP(V103,'Conversion Tables'!$G$8:$N$12,2, FALSE)/'Conversion Tables'!$H$12*Max_Point,0)</f>
        <v>0</v>
      </c>
      <c r="DF103" s="63">
        <f>(1+SUMPRODUCT($EG103:$EI103,'Conversion Tables'!$S$11:$U$11))</f>
        <v>1</v>
      </c>
      <c r="DG103" s="63">
        <f>(1+SUMPRODUCT($EJ103:$EL103,'Conversion Tables'!$V$11:$X$11))</f>
        <v>1</v>
      </c>
      <c r="DH103" s="64">
        <f>DE103*DF103*DG103*'Weighting Scale'!$D$14</f>
        <v>0</v>
      </c>
      <c r="DI103" s="63">
        <f>IFERROR(VLOOKUP(X103,'Conversion Tables'!$G$8:$N$12,3,FALSE)/'Conversion Tables'!$I$12*Max_Point,0)</f>
        <v>0</v>
      </c>
      <c r="DJ103" s="63">
        <f>(1+SUMPRODUCT($EG103:$EI103,'Conversion Tables'!$S$12:$U$12))</f>
        <v>1</v>
      </c>
      <c r="DK103" s="63">
        <f>(1+SUMPRODUCT($EJ103:$EL103,'Conversion Tables'!$V$12:$X$12))</f>
        <v>1</v>
      </c>
      <c r="DL103" s="64">
        <f>DI103*DJ103*DK103*'Weighting Scale'!$D$15</f>
        <v>0</v>
      </c>
      <c r="DM103" s="63">
        <f>IFERROR(VLOOKUP(Y103,'Conversion Tables'!$G$8:$N$12,4,FALSE)/'Conversion Tables'!$J$12*Max_Point,0)</f>
        <v>0</v>
      </c>
      <c r="DN103" s="63">
        <f>(1+SUMPRODUCT($EG103:$EI103,'Conversion Tables'!$S$13:$U$13))</f>
        <v>1</v>
      </c>
      <c r="DO103" s="63">
        <f>(1+SUMPRODUCT($EJ103:$EL103,'Conversion Tables'!$V$13:$X$13))</f>
        <v>1</v>
      </c>
      <c r="DP103" s="64">
        <f>DM103*DN103*DO103*'Weighting Scale'!$D$13</f>
        <v>0</v>
      </c>
      <c r="DQ103" s="63">
        <f>IFERROR(VLOOKUP(AA103,'Conversion Tables'!$G$8:$N$12,4,FALSE)/'Conversion Tables'!$K$12*Max_Point,0)</f>
        <v>0</v>
      </c>
      <c r="DR103" s="63">
        <f>(1+SUMPRODUCT($EG103:$EI103,'Conversion Tables'!$S$14:$U$14))</f>
        <v>1</v>
      </c>
      <c r="DS103" s="63">
        <f>(1+SUMPRODUCT($EJ103:$EL103,'Conversion Tables'!$V$14:$X$14))</f>
        <v>1</v>
      </c>
      <c r="DT103" s="64">
        <f>DQ103*DR103*DS103*'Weighting Scale'!$D$16</f>
        <v>0</v>
      </c>
      <c r="DU103" s="63">
        <f>IFERROR(VLOOKUP(AB103,'Conversion Tables'!$G$8:$N$12,5,FALSE)/'Conversion Tables'!$L$12*Max_Point,0)</f>
        <v>0</v>
      </c>
      <c r="DV103" s="63">
        <f>(1+SUMPRODUCT($EG103:$EI103,'Conversion Tables'!$S$15:$U$15))</f>
        <v>1</v>
      </c>
      <c r="DW103" s="63">
        <f>(1+SUMPRODUCT($EJ103:$EL103,'Conversion Tables'!$V$15:$X$15))</f>
        <v>1</v>
      </c>
      <c r="DX103" s="64">
        <f>DU103*DV103*DW103*'Weighting Scale'!$D$17</f>
        <v>0</v>
      </c>
      <c r="DY103" s="63">
        <f>IFERROR(VLOOKUP(AC103,'Conversion Tables'!$G$8:$N$12,6,FALSE)/'Conversion Tables'!$M$12*Max_Point,0)</f>
        <v>0</v>
      </c>
      <c r="DZ103" s="63">
        <f>(1+SUMPRODUCT($EG103:$EI103,'Conversion Tables'!$S$16:$U$16))</f>
        <v>1</v>
      </c>
      <c r="EA103" s="63">
        <f>(1+SUMPRODUCT($EJ103:$EL103,'Conversion Tables'!$V$16:$X$16))</f>
        <v>1</v>
      </c>
      <c r="EB103" s="64">
        <f>DY103*DZ103*EA103*'Weighting Scale'!$D$18</f>
        <v>0</v>
      </c>
      <c r="EC103" s="63">
        <f>IFERROR(VLOOKUP(AD103,'Conversion Tables'!$G$8:$N$12,7,FALSE)/'Conversion Tables'!$N$12*Max_Point,0)</f>
        <v>0</v>
      </c>
      <c r="ED103" s="63">
        <f>(1+SUMPRODUCT($EG103:$EI103,'Conversion Tables'!$S$17:$U$17))</f>
        <v>1</v>
      </c>
      <c r="EE103" s="63">
        <f>(1+SUMPRODUCT($EJ103:$EL103,'Conversion Tables'!$V$17:$X$17))</f>
        <v>1</v>
      </c>
      <c r="EF103" s="64">
        <f>EC103*ED103*EE103*'Weighting Scale'!$D$19</f>
        <v>0</v>
      </c>
      <c r="EG103" s="63">
        <f>IFERROR(VLOOKUP(AE103,'Conversion Tables'!$G$16:$M$20,2,FALSE)/'Conversion Tables'!$H$20*'Conversion Tables'!$H$21,0)</f>
        <v>0</v>
      </c>
      <c r="EH103" s="63">
        <f>IFERROR(VLOOKUP(AF103,'Conversion Tables'!$G$16:$M$20,3,FALSE)/'Conversion Tables'!$I$20*'Conversion Tables'!$I$21,0)</f>
        <v>0</v>
      </c>
      <c r="EI103" s="63">
        <f>IFERROR(VLOOKUP(AG103,'Conversion Tables'!$G$16:$M$20,4,FALSE)/'Conversion Tables'!J$20*'Conversion Tables'!$J$21,0)</f>
        <v>0</v>
      </c>
      <c r="EJ103" s="63">
        <f>IFERROR(VLOOKUP(AH103,'Conversion Tables'!$G$16:$M$20,5,FALSE)/'Conversion Tables'!K$20*'Conversion Tables'!$K$21,0)</f>
        <v>0</v>
      </c>
      <c r="EK103" s="63">
        <f>IFERROR(VLOOKUP(AI103,'Conversion Tables'!$G$16:$M$20,6,FALSE)/'Conversion Tables'!L$20*'Conversion Tables'!$L$21,0)</f>
        <v>0</v>
      </c>
      <c r="EL103" s="63">
        <f>IFERROR(VLOOKUP(AJ103,'Conversion Tables'!$G$16:$M$20,7,FALSE)/'Conversion Tables'!M$20*'Conversion Tables'!$M$21,0)</f>
        <v>0</v>
      </c>
      <c r="EM103" s="64">
        <f t="shared" si="53"/>
        <v>0</v>
      </c>
    </row>
    <row r="104" spans="1:143" ht="16.5" thickBot="1" x14ac:dyDescent="0.3">
      <c r="A104" s="156">
        <v>93</v>
      </c>
      <c r="B104" s="66"/>
      <c r="C104" s="67"/>
      <c r="D104" s="67"/>
      <c r="E104" s="157"/>
      <c r="F104" s="67"/>
      <c r="G104" s="158"/>
      <c r="H104" s="110"/>
      <c r="I104" s="99"/>
      <c r="J104" s="118"/>
      <c r="K104" s="131" t="str">
        <f t="shared" si="38"/>
        <v/>
      </c>
      <c r="L104" s="119"/>
      <c r="M104" s="97"/>
      <c r="N104" s="97"/>
      <c r="O104" s="119"/>
      <c r="P104" s="97"/>
      <c r="Q104" s="97"/>
      <c r="R104" s="119"/>
      <c r="S104" s="97"/>
      <c r="T104" s="97"/>
      <c r="U104" s="119"/>
      <c r="V104" s="97"/>
      <c r="W104" s="119"/>
      <c r="X104" s="97"/>
      <c r="Y104" s="97"/>
      <c r="Z104" s="201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135">
        <f t="shared" si="39"/>
        <v>0</v>
      </c>
      <c r="AL104" s="135">
        <f t="shared" si="40"/>
        <v>0</v>
      </c>
      <c r="AM104" s="135">
        <f t="shared" si="41"/>
        <v>0</v>
      </c>
      <c r="AN104" s="135">
        <f t="shared" si="42"/>
        <v>0</v>
      </c>
      <c r="AO104" s="135">
        <f t="shared" si="43"/>
        <v>0</v>
      </c>
      <c r="AP104" s="135">
        <f t="shared" si="44"/>
        <v>0</v>
      </c>
      <c r="AQ104" s="135">
        <f t="shared" si="45"/>
        <v>0</v>
      </c>
      <c r="AR104" s="135">
        <f t="shared" si="46"/>
        <v>0</v>
      </c>
      <c r="AS104" s="135">
        <f t="shared" si="47"/>
        <v>0</v>
      </c>
      <c r="AT104" s="135">
        <f t="shared" si="48"/>
        <v>0</v>
      </c>
      <c r="AU104" s="170">
        <f t="shared" si="49"/>
        <v>0</v>
      </c>
      <c r="AV104" s="342" t="str">
        <f t="shared" si="54"/>
        <v/>
      </c>
      <c r="AW104" s="136" t="str">
        <f t="shared" si="50"/>
        <v/>
      </c>
      <c r="AX104" s="112"/>
      <c r="AY104" s="348" t="str">
        <f t="shared" si="51"/>
        <v/>
      </c>
      <c r="AZ104" s="133"/>
      <c r="BA104" s="149">
        <f t="shared" si="52"/>
        <v>0</v>
      </c>
      <c r="BB104" s="209"/>
      <c r="BC104" s="212"/>
      <c r="BD104" s="212"/>
      <c r="BE104" s="212"/>
      <c r="BF104" s="212"/>
      <c r="BG104" s="213"/>
      <c r="BH104" s="257" t="str">
        <f t="shared" si="55"/>
        <v/>
      </c>
      <c r="BI104" s="115"/>
      <c r="BJ104" s="116"/>
      <c r="BK104" s="116"/>
      <c r="BL104" s="116"/>
      <c r="BM104" s="116"/>
      <c r="BN104" s="116"/>
      <c r="BO104" s="116"/>
      <c r="BP104" s="140" t="str">
        <f>IF(AZ104&lt;=1,"",IF($BJ104="",0,VLOOKUP($BJ104,'Conversion Tables'!$B$37:$C$62,2,FALSE))+IF($BK104="",0,VLOOKUP($BK104,'Conversion Tables'!$B$37:$C$62,2,FALSE))+IF($BL104="",0,VLOOKUP($BL104,'Conversion Tables'!$B$37:$C$62,2,FALSE))+IF($BM104="",0,VLOOKUP($BM104,'Conversion Tables'!$B$37:$C$62,2,FALSE))+IF($BN104="",0,VLOOKUP($BN104,'Conversion Tables'!$B$37:$C$62,2,FALSE))+IF($BO104="",0,VLOOKUP($BO104,'Conversion Tables'!$B$37:$C$62,2,FALSE)))</f>
        <v/>
      </c>
      <c r="BQ104" s="138"/>
      <c r="BR104" s="117"/>
      <c r="CM104" s="63">
        <f>IFERROR(VLOOKUP(M104,'Conversion Tables'!$B$8:$E$32,2,FALSE),0)</f>
        <v>0</v>
      </c>
      <c r="CN104" s="63">
        <f>IFERROR(VLOOKUP(N104,'Conversion Tables'!$B$8:$E$32,2,FALSE),0)</f>
        <v>0</v>
      </c>
      <c r="CO104" s="63">
        <f>(CM104-CN104)/'Conversion Tables'!$C$32*Max_Point</f>
        <v>0</v>
      </c>
      <c r="CP104" s="63">
        <f>(1+SUMPRODUCT($EG104:$EI104,'Conversion Tables'!$S$8:$U$8))</f>
        <v>1</v>
      </c>
      <c r="CQ104" s="63">
        <f>(1+SUMPRODUCT($EJ104:$EL104,'Conversion Tables'!$V$8:$X$8))</f>
        <v>1</v>
      </c>
      <c r="CR104" s="64">
        <f>CO104*CP104*CQ104*'Weighting Scale'!$D$10</f>
        <v>0</v>
      </c>
      <c r="CS104" s="63">
        <f>IFERROR(VLOOKUP(P104,'Conversion Tables'!$B$8:$E$32,3,FALSE),0)</f>
        <v>0</v>
      </c>
      <c r="CT104" s="63">
        <f>IFERROR(VLOOKUP(Q104,'Conversion Tables'!$B$8:$E$32,3,FALSE),0)</f>
        <v>0</v>
      </c>
      <c r="CU104" s="63">
        <f>(CS104-CT104)/'Conversion Tables'!$D$32*Max_Point</f>
        <v>0</v>
      </c>
      <c r="CV104" s="63">
        <f>(1+SUMPRODUCT($EG104:$EI104,'Conversion Tables'!$S$9:$U$9))</f>
        <v>1</v>
      </c>
      <c r="CW104" s="63">
        <f>(1+SUMPRODUCT($EJ104:$EL104,'Conversion Tables'!$V$9:$X$9))</f>
        <v>1</v>
      </c>
      <c r="CX104" s="64">
        <f>CU104*CV104*CW104*'Weighting Scale'!$D$11</f>
        <v>0</v>
      </c>
      <c r="CY104" s="63">
        <f>IFERROR(VLOOKUP(S104,'Conversion Tables'!$B$8:$E$32,4,FALSE),0)</f>
        <v>0</v>
      </c>
      <c r="CZ104" s="63">
        <f>IFERROR(VLOOKUP(T104,'Conversion Tables'!$B$8:$E$32,4,FALSE),0)</f>
        <v>0</v>
      </c>
      <c r="DA104" s="63">
        <f>(CY104-CZ104)/'Conversion Tables'!$E$32*Max_Point</f>
        <v>0</v>
      </c>
      <c r="DB104" s="63">
        <f>(1+SUMPRODUCT($EG104:$EI104,'Conversion Tables'!$S$10:$U$10))</f>
        <v>1</v>
      </c>
      <c r="DC104" s="63">
        <f>(1+SUMPRODUCT($EJ104:$EL104,'Conversion Tables'!$V$10:$X$10))</f>
        <v>1</v>
      </c>
      <c r="DD104" s="64">
        <f>DA104*DB104*DC104*'Weighting Scale'!$D$12</f>
        <v>0</v>
      </c>
      <c r="DE104" s="63">
        <f>IFERROR(VLOOKUP(V104,'Conversion Tables'!$G$8:$N$12,2, FALSE)/'Conversion Tables'!$H$12*Max_Point,0)</f>
        <v>0</v>
      </c>
      <c r="DF104" s="63">
        <f>(1+SUMPRODUCT($EG104:$EI104,'Conversion Tables'!$S$11:$U$11))</f>
        <v>1</v>
      </c>
      <c r="DG104" s="63">
        <f>(1+SUMPRODUCT($EJ104:$EL104,'Conversion Tables'!$V$11:$X$11))</f>
        <v>1</v>
      </c>
      <c r="DH104" s="64">
        <f>DE104*DF104*DG104*'Weighting Scale'!$D$14</f>
        <v>0</v>
      </c>
      <c r="DI104" s="63">
        <f>IFERROR(VLOOKUP(X104,'Conversion Tables'!$G$8:$N$12,3,FALSE)/'Conversion Tables'!$I$12*Max_Point,0)</f>
        <v>0</v>
      </c>
      <c r="DJ104" s="63">
        <f>(1+SUMPRODUCT($EG104:$EI104,'Conversion Tables'!$S$12:$U$12))</f>
        <v>1</v>
      </c>
      <c r="DK104" s="63">
        <f>(1+SUMPRODUCT($EJ104:$EL104,'Conversion Tables'!$V$12:$X$12))</f>
        <v>1</v>
      </c>
      <c r="DL104" s="64">
        <f>DI104*DJ104*DK104*'Weighting Scale'!$D$15</f>
        <v>0</v>
      </c>
      <c r="DM104" s="63">
        <f>IFERROR(VLOOKUP(Y104,'Conversion Tables'!$G$8:$N$12,4,FALSE)/'Conversion Tables'!$J$12*Max_Point,0)</f>
        <v>0</v>
      </c>
      <c r="DN104" s="63">
        <f>(1+SUMPRODUCT($EG104:$EI104,'Conversion Tables'!$S$13:$U$13))</f>
        <v>1</v>
      </c>
      <c r="DO104" s="63">
        <f>(1+SUMPRODUCT($EJ104:$EL104,'Conversion Tables'!$V$13:$X$13))</f>
        <v>1</v>
      </c>
      <c r="DP104" s="64">
        <f>DM104*DN104*DO104*'Weighting Scale'!$D$13</f>
        <v>0</v>
      </c>
      <c r="DQ104" s="63">
        <f>IFERROR(VLOOKUP(AA104,'Conversion Tables'!$G$8:$N$12,4,FALSE)/'Conversion Tables'!$K$12*Max_Point,0)</f>
        <v>0</v>
      </c>
      <c r="DR104" s="63">
        <f>(1+SUMPRODUCT($EG104:$EI104,'Conversion Tables'!$S$14:$U$14))</f>
        <v>1</v>
      </c>
      <c r="DS104" s="63">
        <f>(1+SUMPRODUCT($EJ104:$EL104,'Conversion Tables'!$V$14:$X$14))</f>
        <v>1</v>
      </c>
      <c r="DT104" s="64">
        <f>DQ104*DR104*DS104*'Weighting Scale'!$D$16</f>
        <v>0</v>
      </c>
      <c r="DU104" s="63">
        <f>IFERROR(VLOOKUP(AB104,'Conversion Tables'!$G$8:$N$12,5,FALSE)/'Conversion Tables'!$L$12*Max_Point,0)</f>
        <v>0</v>
      </c>
      <c r="DV104" s="63">
        <f>(1+SUMPRODUCT($EG104:$EI104,'Conversion Tables'!$S$15:$U$15))</f>
        <v>1</v>
      </c>
      <c r="DW104" s="63">
        <f>(1+SUMPRODUCT($EJ104:$EL104,'Conversion Tables'!$V$15:$X$15))</f>
        <v>1</v>
      </c>
      <c r="DX104" s="64">
        <f>DU104*DV104*DW104*'Weighting Scale'!$D$17</f>
        <v>0</v>
      </c>
      <c r="DY104" s="63">
        <f>IFERROR(VLOOKUP(AC104,'Conversion Tables'!$G$8:$N$12,6,FALSE)/'Conversion Tables'!$M$12*Max_Point,0)</f>
        <v>0</v>
      </c>
      <c r="DZ104" s="63">
        <f>(1+SUMPRODUCT($EG104:$EI104,'Conversion Tables'!$S$16:$U$16))</f>
        <v>1</v>
      </c>
      <c r="EA104" s="63">
        <f>(1+SUMPRODUCT($EJ104:$EL104,'Conversion Tables'!$V$16:$X$16))</f>
        <v>1</v>
      </c>
      <c r="EB104" s="64">
        <f>DY104*DZ104*EA104*'Weighting Scale'!$D$18</f>
        <v>0</v>
      </c>
      <c r="EC104" s="63">
        <f>IFERROR(VLOOKUP(AD104,'Conversion Tables'!$G$8:$N$12,7,FALSE)/'Conversion Tables'!$N$12*Max_Point,0)</f>
        <v>0</v>
      </c>
      <c r="ED104" s="63">
        <f>(1+SUMPRODUCT($EG104:$EI104,'Conversion Tables'!$S$17:$U$17))</f>
        <v>1</v>
      </c>
      <c r="EE104" s="63">
        <f>(1+SUMPRODUCT($EJ104:$EL104,'Conversion Tables'!$V$17:$X$17))</f>
        <v>1</v>
      </c>
      <c r="EF104" s="64">
        <f>EC104*ED104*EE104*'Weighting Scale'!$D$19</f>
        <v>0</v>
      </c>
      <c r="EG104" s="63">
        <f>IFERROR(VLOOKUP(AE104,'Conversion Tables'!$G$16:$M$20,2,FALSE)/'Conversion Tables'!$H$20*'Conversion Tables'!$H$21,0)</f>
        <v>0</v>
      </c>
      <c r="EH104" s="63">
        <f>IFERROR(VLOOKUP(AF104,'Conversion Tables'!$G$16:$M$20,3,FALSE)/'Conversion Tables'!$I$20*'Conversion Tables'!$I$21,0)</f>
        <v>0</v>
      </c>
      <c r="EI104" s="63">
        <f>IFERROR(VLOOKUP(AG104,'Conversion Tables'!$G$16:$M$20,4,FALSE)/'Conversion Tables'!J$20*'Conversion Tables'!$J$21,0)</f>
        <v>0</v>
      </c>
      <c r="EJ104" s="63">
        <f>IFERROR(VLOOKUP(AH104,'Conversion Tables'!$G$16:$M$20,5,FALSE)/'Conversion Tables'!K$20*'Conversion Tables'!$K$21,0)</f>
        <v>0</v>
      </c>
      <c r="EK104" s="63">
        <f>IFERROR(VLOOKUP(AI104,'Conversion Tables'!$G$16:$M$20,6,FALSE)/'Conversion Tables'!L$20*'Conversion Tables'!$L$21,0)</f>
        <v>0</v>
      </c>
      <c r="EL104" s="63">
        <f>IFERROR(VLOOKUP(AJ104,'Conversion Tables'!$G$16:$M$20,7,FALSE)/'Conversion Tables'!M$20*'Conversion Tables'!$M$21,0)</f>
        <v>0</v>
      </c>
      <c r="EM104" s="64">
        <f t="shared" si="53"/>
        <v>0</v>
      </c>
    </row>
    <row r="105" spans="1:143" ht="16.5" thickBot="1" x14ac:dyDescent="0.3">
      <c r="A105" s="156">
        <v>94</v>
      </c>
      <c r="B105" s="66"/>
      <c r="C105" s="67"/>
      <c r="D105" s="67"/>
      <c r="E105" s="157"/>
      <c r="F105" s="67"/>
      <c r="G105" s="158"/>
      <c r="H105" s="110"/>
      <c r="I105" s="99"/>
      <c r="J105" s="118"/>
      <c r="K105" s="131" t="str">
        <f t="shared" si="38"/>
        <v/>
      </c>
      <c r="L105" s="119"/>
      <c r="M105" s="97"/>
      <c r="N105" s="97"/>
      <c r="O105" s="119"/>
      <c r="P105" s="97"/>
      <c r="Q105" s="97"/>
      <c r="R105" s="119"/>
      <c r="S105" s="97"/>
      <c r="T105" s="97"/>
      <c r="U105" s="119"/>
      <c r="V105" s="97"/>
      <c r="W105" s="119"/>
      <c r="X105" s="97"/>
      <c r="Y105" s="97"/>
      <c r="Z105" s="201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135">
        <f t="shared" si="39"/>
        <v>0</v>
      </c>
      <c r="AL105" s="135">
        <f t="shared" si="40"/>
        <v>0</v>
      </c>
      <c r="AM105" s="135">
        <f t="shared" si="41"/>
        <v>0</v>
      </c>
      <c r="AN105" s="135">
        <f t="shared" si="42"/>
        <v>0</v>
      </c>
      <c r="AO105" s="135">
        <f t="shared" si="43"/>
        <v>0</v>
      </c>
      <c r="AP105" s="135">
        <f t="shared" si="44"/>
        <v>0</v>
      </c>
      <c r="AQ105" s="135">
        <f t="shared" si="45"/>
        <v>0</v>
      </c>
      <c r="AR105" s="135">
        <f t="shared" si="46"/>
        <v>0</v>
      </c>
      <c r="AS105" s="135">
        <f t="shared" si="47"/>
        <v>0</v>
      </c>
      <c r="AT105" s="135">
        <f t="shared" si="48"/>
        <v>0</v>
      </c>
      <c r="AU105" s="170">
        <f t="shared" si="49"/>
        <v>0</v>
      </c>
      <c r="AV105" s="342" t="str">
        <f t="shared" si="54"/>
        <v/>
      </c>
      <c r="AW105" s="136" t="str">
        <f t="shared" si="50"/>
        <v/>
      </c>
      <c r="AX105" s="112"/>
      <c r="AY105" s="348" t="str">
        <f t="shared" si="51"/>
        <v/>
      </c>
      <c r="AZ105" s="133"/>
      <c r="BA105" s="149">
        <f t="shared" si="52"/>
        <v>0</v>
      </c>
      <c r="BB105" s="209"/>
      <c r="BC105" s="212"/>
      <c r="BD105" s="212"/>
      <c r="BE105" s="212"/>
      <c r="BF105" s="212"/>
      <c r="BG105" s="213"/>
      <c r="BH105" s="257" t="str">
        <f t="shared" si="55"/>
        <v/>
      </c>
      <c r="BI105" s="115"/>
      <c r="BJ105" s="116"/>
      <c r="BK105" s="116"/>
      <c r="BL105" s="116"/>
      <c r="BM105" s="116"/>
      <c r="BN105" s="116"/>
      <c r="BO105" s="116"/>
      <c r="BP105" s="140" t="str">
        <f>IF(AZ105&lt;=1,"",IF($BJ105="",0,VLOOKUP($BJ105,'Conversion Tables'!$B$37:$C$62,2,FALSE))+IF($BK105="",0,VLOOKUP($BK105,'Conversion Tables'!$B$37:$C$62,2,FALSE))+IF($BL105="",0,VLOOKUP($BL105,'Conversion Tables'!$B$37:$C$62,2,FALSE))+IF($BM105="",0,VLOOKUP($BM105,'Conversion Tables'!$B$37:$C$62,2,FALSE))+IF($BN105="",0,VLOOKUP($BN105,'Conversion Tables'!$B$37:$C$62,2,FALSE))+IF($BO105="",0,VLOOKUP($BO105,'Conversion Tables'!$B$37:$C$62,2,FALSE)))</f>
        <v/>
      </c>
      <c r="BQ105" s="138"/>
      <c r="BR105" s="117"/>
      <c r="CM105" s="63">
        <f>IFERROR(VLOOKUP(M105,'Conversion Tables'!$B$8:$E$32,2,FALSE),0)</f>
        <v>0</v>
      </c>
      <c r="CN105" s="63">
        <f>IFERROR(VLOOKUP(N105,'Conversion Tables'!$B$8:$E$32,2,FALSE),0)</f>
        <v>0</v>
      </c>
      <c r="CO105" s="63">
        <f>(CM105-CN105)/'Conversion Tables'!$C$32*Max_Point</f>
        <v>0</v>
      </c>
      <c r="CP105" s="63">
        <f>(1+SUMPRODUCT($EG105:$EI105,'Conversion Tables'!$S$8:$U$8))</f>
        <v>1</v>
      </c>
      <c r="CQ105" s="63">
        <f>(1+SUMPRODUCT($EJ105:$EL105,'Conversion Tables'!$V$8:$X$8))</f>
        <v>1</v>
      </c>
      <c r="CR105" s="64">
        <f>CO105*CP105*CQ105*'Weighting Scale'!$D$10</f>
        <v>0</v>
      </c>
      <c r="CS105" s="63">
        <f>IFERROR(VLOOKUP(P105,'Conversion Tables'!$B$8:$E$32,3,FALSE),0)</f>
        <v>0</v>
      </c>
      <c r="CT105" s="63">
        <f>IFERROR(VLOOKUP(Q105,'Conversion Tables'!$B$8:$E$32,3,FALSE),0)</f>
        <v>0</v>
      </c>
      <c r="CU105" s="63">
        <f>(CS105-CT105)/'Conversion Tables'!$D$32*Max_Point</f>
        <v>0</v>
      </c>
      <c r="CV105" s="63">
        <f>(1+SUMPRODUCT($EG105:$EI105,'Conversion Tables'!$S$9:$U$9))</f>
        <v>1</v>
      </c>
      <c r="CW105" s="63">
        <f>(1+SUMPRODUCT($EJ105:$EL105,'Conversion Tables'!$V$9:$X$9))</f>
        <v>1</v>
      </c>
      <c r="CX105" s="64">
        <f>CU105*CV105*CW105*'Weighting Scale'!$D$11</f>
        <v>0</v>
      </c>
      <c r="CY105" s="63">
        <f>IFERROR(VLOOKUP(S105,'Conversion Tables'!$B$8:$E$32,4,FALSE),0)</f>
        <v>0</v>
      </c>
      <c r="CZ105" s="63">
        <f>IFERROR(VLOOKUP(T105,'Conversion Tables'!$B$8:$E$32,4,FALSE),0)</f>
        <v>0</v>
      </c>
      <c r="DA105" s="63">
        <f>(CY105-CZ105)/'Conversion Tables'!$E$32*Max_Point</f>
        <v>0</v>
      </c>
      <c r="DB105" s="63">
        <f>(1+SUMPRODUCT($EG105:$EI105,'Conversion Tables'!$S$10:$U$10))</f>
        <v>1</v>
      </c>
      <c r="DC105" s="63">
        <f>(1+SUMPRODUCT($EJ105:$EL105,'Conversion Tables'!$V$10:$X$10))</f>
        <v>1</v>
      </c>
      <c r="DD105" s="64">
        <f>DA105*DB105*DC105*'Weighting Scale'!$D$12</f>
        <v>0</v>
      </c>
      <c r="DE105" s="63">
        <f>IFERROR(VLOOKUP(V105,'Conversion Tables'!$G$8:$N$12,2, FALSE)/'Conversion Tables'!$H$12*Max_Point,0)</f>
        <v>0</v>
      </c>
      <c r="DF105" s="63">
        <f>(1+SUMPRODUCT($EG105:$EI105,'Conversion Tables'!$S$11:$U$11))</f>
        <v>1</v>
      </c>
      <c r="DG105" s="63">
        <f>(1+SUMPRODUCT($EJ105:$EL105,'Conversion Tables'!$V$11:$X$11))</f>
        <v>1</v>
      </c>
      <c r="DH105" s="64">
        <f>DE105*DF105*DG105*'Weighting Scale'!$D$14</f>
        <v>0</v>
      </c>
      <c r="DI105" s="63">
        <f>IFERROR(VLOOKUP(X105,'Conversion Tables'!$G$8:$N$12,3,FALSE)/'Conversion Tables'!$I$12*Max_Point,0)</f>
        <v>0</v>
      </c>
      <c r="DJ105" s="63">
        <f>(1+SUMPRODUCT($EG105:$EI105,'Conversion Tables'!$S$12:$U$12))</f>
        <v>1</v>
      </c>
      <c r="DK105" s="63">
        <f>(1+SUMPRODUCT($EJ105:$EL105,'Conversion Tables'!$V$12:$X$12))</f>
        <v>1</v>
      </c>
      <c r="DL105" s="64">
        <f>DI105*DJ105*DK105*'Weighting Scale'!$D$15</f>
        <v>0</v>
      </c>
      <c r="DM105" s="63">
        <f>IFERROR(VLOOKUP(Y105,'Conversion Tables'!$G$8:$N$12,4,FALSE)/'Conversion Tables'!$J$12*Max_Point,0)</f>
        <v>0</v>
      </c>
      <c r="DN105" s="63">
        <f>(1+SUMPRODUCT($EG105:$EI105,'Conversion Tables'!$S$13:$U$13))</f>
        <v>1</v>
      </c>
      <c r="DO105" s="63">
        <f>(1+SUMPRODUCT($EJ105:$EL105,'Conversion Tables'!$V$13:$X$13))</f>
        <v>1</v>
      </c>
      <c r="DP105" s="64">
        <f>DM105*DN105*DO105*'Weighting Scale'!$D$13</f>
        <v>0</v>
      </c>
      <c r="DQ105" s="63">
        <f>IFERROR(VLOOKUP(AA105,'Conversion Tables'!$G$8:$N$12,4,FALSE)/'Conversion Tables'!$K$12*Max_Point,0)</f>
        <v>0</v>
      </c>
      <c r="DR105" s="63">
        <f>(1+SUMPRODUCT($EG105:$EI105,'Conversion Tables'!$S$14:$U$14))</f>
        <v>1</v>
      </c>
      <c r="DS105" s="63">
        <f>(1+SUMPRODUCT($EJ105:$EL105,'Conversion Tables'!$V$14:$X$14))</f>
        <v>1</v>
      </c>
      <c r="DT105" s="64">
        <f>DQ105*DR105*DS105*'Weighting Scale'!$D$16</f>
        <v>0</v>
      </c>
      <c r="DU105" s="63">
        <f>IFERROR(VLOOKUP(AB105,'Conversion Tables'!$G$8:$N$12,5,FALSE)/'Conversion Tables'!$L$12*Max_Point,0)</f>
        <v>0</v>
      </c>
      <c r="DV105" s="63">
        <f>(1+SUMPRODUCT($EG105:$EI105,'Conversion Tables'!$S$15:$U$15))</f>
        <v>1</v>
      </c>
      <c r="DW105" s="63">
        <f>(1+SUMPRODUCT($EJ105:$EL105,'Conversion Tables'!$V$15:$X$15))</f>
        <v>1</v>
      </c>
      <c r="DX105" s="64">
        <f>DU105*DV105*DW105*'Weighting Scale'!$D$17</f>
        <v>0</v>
      </c>
      <c r="DY105" s="63">
        <f>IFERROR(VLOOKUP(AC105,'Conversion Tables'!$G$8:$N$12,6,FALSE)/'Conversion Tables'!$M$12*Max_Point,0)</f>
        <v>0</v>
      </c>
      <c r="DZ105" s="63">
        <f>(1+SUMPRODUCT($EG105:$EI105,'Conversion Tables'!$S$16:$U$16))</f>
        <v>1</v>
      </c>
      <c r="EA105" s="63">
        <f>(1+SUMPRODUCT($EJ105:$EL105,'Conversion Tables'!$V$16:$X$16))</f>
        <v>1</v>
      </c>
      <c r="EB105" s="64">
        <f>DY105*DZ105*EA105*'Weighting Scale'!$D$18</f>
        <v>0</v>
      </c>
      <c r="EC105" s="63">
        <f>IFERROR(VLOOKUP(AD105,'Conversion Tables'!$G$8:$N$12,7,FALSE)/'Conversion Tables'!$N$12*Max_Point,0)</f>
        <v>0</v>
      </c>
      <c r="ED105" s="63">
        <f>(1+SUMPRODUCT($EG105:$EI105,'Conversion Tables'!$S$17:$U$17))</f>
        <v>1</v>
      </c>
      <c r="EE105" s="63">
        <f>(1+SUMPRODUCT($EJ105:$EL105,'Conversion Tables'!$V$17:$X$17))</f>
        <v>1</v>
      </c>
      <c r="EF105" s="64">
        <f>EC105*ED105*EE105*'Weighting Scale'!$D$19</f>
        <v>0</v>
      </c>
      <c r="EG105" s="63">
        <f>IFERROR(VLOOKUP(AE105,'Conversion Tables'!$G$16:$M$20,2,FALSE)/'Conversion Tables'!$H$20*'Conversion Tables'!$H$21,0)</f>
        <v>0</v>
      </c>
      <c r="EH105" s="63">
        <f>IFERROR(VLOOKUP(AF105,'Conversion Tables'!$G$16:$M$20,3,FALSE)/'Conversion Tables'!$I$20*'Conversion Tables'!$I$21,0)</f>
        <v>0</v>
      </c>
      <c r="EI105" s="63">
        <f>IFERROR(VLOOKUP(AG105,'Conversion Tables'!$G$16:$M$20,4,FALSE)/'Conversion Tables'!J$20*'Conversion Tables'!$J$21,0)</f>
        <v>0</v>
      </c>
      <c r="EJ105" s="63">
        <f>IFERROR(VLOOKUP(AH105,'Conversion Tables'!$G$16:$M$20,5,FALSE)/'Conversion Tables'!K$20*'Conversion Tables'!$K$21,0)</f>
        <v>0</v>
      </c>
      <c r="EK105" s="63">
        <f>IFERROR(VLOOKUP(AI105,'Conversion Tables'!$G$16:$M$20,6,FALSE)/'Conversion Tables'!L$20*'Conversion Tables'!$L$21,0)</f>
        <v>0</v>
      </c>
      <c r="EL105" s="63">
        <f>IFERROR(VLOOKUP(AJ105,'Conversion Tables'!$G$16:$M$20,7,FALSE)/'Conversion Tables'!M$20*'Conversion Tables'!$M$21,0)</f>
        <v>0</v>
      </c>
      <c r="EM105" s="64">
        <f t="shared" si="53"/>
        <v>0</v>
      </c>
    </row>
    <row r="106" spans="1:143" ht="16.5" thickBot="1" x14ac:dyDescent="0.3">
      <c r="A106" s="156">
        <v>95</v>
      </c>
      <c r="B106" s="66"/>
      <c r="C106" s="67"/>
      <c r="D106" s="67"/>
      <c r="E106" s="157"/>
      <c r="F106" s="67"/>
      <c r="G106" s="158"/>
      <c r="H106" s="110"/>
      <c r="I106" s="99"/>
      <c r="J106" s="118"/>
      <c r="K106" s="131" t="str">
        <f t="shared" si="38"/>
        <v/>
      </c>
      <c r="L106" s="119"/>
      <c r="M106" s="97"/>
      <c r="N106" s="97"/>
      <c r="O106" s="119"/>
      <c r="P106" s="97"/>
      <c r="Q106" s="97"/>
      <c r="R106" s="119"/>
      <c r="S106" s="97"/>
      <c r="T106" s="97"/>
      <c r="U106" s="119"/>
      <c r="V106" s="97"/>
      <c r="W106" s="119"/>
      <c r="X106" s="97"/>
      <c r="Y106" s="97"/>
      <c r="Z106" s="201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135">
        <f t="shared" si="39"/>
        <v>0</v>
      </c>
      <c r="AL106" s="135">
        <f t="shared" si="40"/>
        <v>0</v>
      </c>
      <c r="AM106" s="135">
        <f t="shared" si="41"/>
        <v>0</v>
      </c>
      <c r="AN106" s="135">
        <f t="shared" si="42"/>
        <v>0</v>
      </c>
      <c r="AO106" s="135">
        <f t="shared" si="43"/>
        <v>0</v>
      </c>
      <c r="AP106" s="135">
        <f t="shared" si="44"/>
        <v>0</v>
      </c>
      <c r="AQ106" s="135">
        <f t="shared" si="45"/>
        <v>0</v>
      </c>
      <c r="AR106" s="135">
        <f t="shared" si="46"/>
        <v>0</v>
      </c>
      <c r="AS106" s="135">
        <f t="shared" si="47"/>
        <v>0</v>
      </c>
      <c r="AT106" s="135">
        <f t="shared" si="48"/>
        <v>0</v>
      </c>
      <c r="AU106" s="170">
        <f t="shared" si="49"/>
        <v>0</v>
      </c>
      <c r="AV106" s="342" t="str">
        <f t="shared" si="54"/>
        <v/>
      </c>
      <c r="AW106" s="136" t="str">
        <f t="shared" si="50"/>
        <v/>
      </c>
      <c r="AX106" s="112"/>
      <c r="AY106" s="348" t="str">
        <f t="shared" si="51"/>
        <v/>
      </c>
      <c r="AZ106" s="133"/>
      <c r="BA106" s="149">
        <f t="shared" si="52"/>
        <v>0</v>
      </c>
      <c r="BB106" s="209"/>
      <c r="BC106" s="212"/>
      <c r="BD106" s="212"/>
      <c r="BE106" s="212"/>
      <c r="BF106" s="212"/>
      <c r="BG106" s="213"/>
      <c r="BH106" s="257" t="str">
        <f t="shared" si="55"/>
        <v/>
      </c>
      <c r="BI106" s="115"/>
      <c r="BJ106" s="116"/>
      <c r="BK106" s="116"/>
      <c r="BL106" s="116"/>
      <c r="BM106" s="116"/>
      <c r="BN106" s="116"/>
      <c r="BO106" s="116"/>
      <c r="BP106" s="140" t="str">
        <f>IF(AZ106&lt;=1,"",IF($BJ106="",0,VLOOKUP($BJ106,'Conversion Tables'!$B$37:$C$62,2,FALSE))+IF($BK106="",0,VLOOKUP($BK106,'Conversion Tables'!$B$37:$C$62,2,FALSE))+IF($BL106="",0,VLOOKUP($BL106,'Conversion Tables'!$B$37:$C$62,2,FALSE))+IF($BM106="",0,VLOOKUP($BM106,'Conversion Tables'!$B$37:$C$62,2,FALSE))+IF($BN106="",0,VLOOKUP($BN106,'Conversion Tables'!$B$37:$C$62,2,FALSE))+IF($BO106="",0,VLOOKUP($BO106,'Conversion Tables'!$B$37:$C$62,2,FALSE)))</f>
        <v/>
      </c>
      <c r="BQ106" s="138"/>
      <c r="BR106" s="117"/>
      <c r="CM106" s="63">
        <f>IFERROR(VLOOKUP(M106,'Conversion Tables'!$B$8:$E$32,2,FALSE),0)</f>
        <v>0</v>
      </c>
      <c r="CN106" s="63">
        <f>IFERROR(VLOOKUP(N106,'Conversion Tables'!$B$8:$E$32,2,FALSE),0)</f>
        <v>0</v>
      </c>
      <c r="CO106" s="63">
        <f>(CM106-CN106)/'Conversion Tables'!$C$32*Max_Point</f>
        <v>0</v>
      </c>
      <c r="CP106" s="63">
        <f>(1+SUMPRODUCT($EG106:$EI106,'Conversion Tables'!$S$8:$U$8))</f>
        <v>1</v>
      </c>
      <c r="CQ106" s="63">
        <f>(1+SUMPRODUCT($EJ106:$EL106,'Conversion Tables'!$V$8:$X$8))</f>
        <v>1</v>
      </c>
      <c r="CR106" s="64">
        <f>CO106*CP106*CQ106*'Weighting Scale'!$D$10</f>
        <v>0</v>
      </c>
      <c r="CS106" s="63">
        <f>IFERROR(VLOOKUP(P106,'Conversion Tables'!$B$8:$E$32,3,FALSE),0)</f>
        <v>0</v>
      </c>
      <c r="CT106" s="63">
        <f>IFERROR(VLOOKUP(Q106,'Conversion Tables'!$B$8:$E$32,3,FALSE),0)</f>
        <v>0</v>
      </c>
      <c r="CU106" s="63">
        <f>(CS106-CT106)/'Conversion Tables'!$D$32*Max_Point</f>
        <v>0</v>
      </c>
      <c r="CV106" s="63">
        <f>(1+SUMPRODUCT($EG106:$EI106,'Conversion Tables'!$S$9:$U$9))</f>
        <v>1</v>
      </c>
      <c r="CW106" s="63">
        <f>(1+SUMPRODUCT($EJ106:$EL106,'Conversion Tables'!$V$9:$X$9))</f>
        <v>1</v>
      </c>
      <c r="CX106" s="64">
        <f>CU106*CV106*CW106*'Weighting Scale'!$D$11</f>
        <v>0</v>
      </c>
      <c r="CY106" s="63">
        <f>IFERROR(VLOOKUP(S106,'Conversion Tables'!$B$8:$E$32,4,FALSE),0)</f>
        <v>0</v>
      </c>
      <c r="CZ106" s="63">
        <f>IFERROR(VLOOKUP(T106,'Conversion Tables'!$B$8:$E$32,4,FALSE),0)</f>
        <v>0</v>
      </c>
      <c r="DA106" s="63">
        <f>(CY106-CZ106)/'Conversion Tables'!$E$32*Max_Point</f>
        <v>0</v>
      </c>
      <c r="DB106" s="63">
        <f>(1+SUMPRODUCT($EG106:$EI106,'Conversion Tables'!$S$10:$U$10))</f>
        <v>1</v>
      </c>
      <c r="DC106" s="63">
        <f>(1+SUMPRODUCT($EJ106:$EL106,'Conversion Tables'!$V$10:$X$10))</f>
        <v>1</v>
      </c>
      <c r="DD106" s="64">
        <f>DA106*DB106*DC106*'Weighting Scale'!$D$12</f>
        <v>0</v>
      </c>
      <c r="DE106" s="63">
        <f>IFERROR(VLOOKUP(V106,'Conversion Tables'!$G$8:$N$12,2, FALSE)/'Conversion Tables'!$H$12*Max_Point,0)</f>
        <v>0</v>
      </c>
      <c r="DF106" s="63">
        <f>(1+SUMPRODUCT($EG106:$EI106,'Conversion Tables'!$S$11:$U$11))</f>
        <v>1</v>
      </c>
      <c r="DG106" s="63">
        <f>(1+SUMPRODUCT($EJ106:$EL106,'Conversion Tables'!$V$11:$X$11))</f>
        <v>1</v>
      </c>
      <c r="DH106" s="64">
        <f>DE106*DF106*DG106*'Weighting Scale'!$D$14</f>
        <v>0</v>
      </c>
      <c r="DI106" s="63">
        <f>IFERROR(VLOOKUP(X106,'Conversion Tables'!$G$8:$N$12,3,FALSE)/'Conversion Tables'!$I$12*Max_Point,0)</f>
        <v>0</v>
      </c>
      <c r="DJ106" s="63">
        <f>(1+SUMPRODUCT($EG106:$EI106,'Conversion Tables'!$S$12:$U$12))</f>
        <v>1</v>
      </c>
      <c r="DK106" s="63">
        <f>(1+SUMPRODUCT($EJ106:$EL106,'Conversion Tables'!$V$12:$X$12))</f>
        <v>1</v>
      </c>
      <c r="DL106" s="64">
        <f>DI106*DJ106*DK106*'Weighting Scale'!$D$15</f>
        <v>0</v>
      </c>
      <c r="DM106" s="63">
        <f>IFERROR(VLOOKUP(Y106,'Conversion Tables'!$G$8:$N$12,4,FALSE)/'Conversion Tables'!$J$12*Max_Point,0)</f>
        <v>0</v>
      </c>
      <c r="DN106" s="63">
        <f>(1+SUMPRODUCT($EG106:$EI106,'Conversion Tables'!$S$13:$U$13))</f>
        <v>1</v>
      </c>
      <c r="DO106" s="63">
        <f>(1+SUMPRODUCT($EJ106:$EL106,'Conversion Tables'!$V$13:$X$13))</f>
        <v>1</v>
      </c>
      <c r="DP106" s="64">
        <f>DM106*DN106*DO106*'Weighting Scale'!$D$13</f>
        <v>0</v>
      </c>
      <c r="DQ106" s="63">
        <f>IFERROR(VLOOKUP(AA106,'Conversion Tables'!$G$8:$N$12,4,FALSE)/'Conversion Tables'!$K$12*Max_Point,0)</f>
        <v>0</v>
      </c>
      <c r="DR106" s="63">
        <f>(1+SUMPRODUCT($EG106:$EI106,'Conversion Tables'!$S$14:$U$14))</f>
        <v>1</v>
      </c>
      <c r="DS106" s="63">
        <f>(1+SUMPRODUCT($EJ106:$EL106,'Conversion Tables'!$V$14:$X$14))</f>
        <v>1</v>
      </c>
      <c r="DT106" s="64">
        <f>DQ106*DR106*DS106*'Weighting Scale'!$D$16</f>
        <v>0</v>
      </c>
      <c r="DU106" s="63">
        <f>IFERROR(VLOOKUP(AB106,'Conversion Tables'!$G$8:$N$12,5,FALSE)/'Conversion Tables'!$L$12*Max_Point,0)</f>
        <v>0</v>
      </c>
      <c r="DV106" s="63">
        <f>(1+SUMPRODUCT($EG106:$EI106,'Conversion Tables'!$S$15:$U$15))</f>
        <v>1</v>
      </c>
      <c r="DW106" s="63">
        <f>(1+SUMPRODUCT($EJ106:$EL106,'Conversion Tables'!$V$15:$X$15))</f>
        <v>1</v>
      </c>
      <c r="DX106" s="64">
        <f>DU106*DV106*DW106*'Weighting Scale'!$D$17</f>
        <v>0</v>
      </c>
      <c r="DY106" s="63">
        <f>IFERROR(VLOOKUP(AC106,'Conversion Tables'!$G$8:$N$12,6,FALSE)/'Conversion Tables'!$M$12*Max_Point,0)</f>
        <v>0</v>
      </c>
      <c r="DZ106" s="63">
        <f>(1+SUMPRODUCT($EG106:$EI106,'Conversion Tables'!$S$16:$U$16))</f>
        <v>1</v>
      </c>
      <c r="EA106" s="63">
        <f>(1+SUMPRODUCT($EJ106:$EL106,'Conversion Tables'!$V$16:$X$16))</f>
        <v>1</v>
      </c>
      <c r="EB106" s="64">
        <f>DY106*DZ106*EA106*'Weighting Scale'!$D$18</f>
        <v>0</v>
      </c>
      <c r="EC106" s="63">
        <f>IFERROR(VLOOKUP(AD106,'Conversion Tables'!$G$8:$N$12,7,FALSE)/'Conversion Tables'!$N$12*Max_Point,0)</f>
        <v>0</v>
      </c>
      <c r="ED106" s="63">
        <f>(1+SUMPRODUCT($EG106:$EI106,'Conversion Tables'!$S$17:$U$17))</f>
        <v>1</v>
      </c>
      <c r="EE106" s="63">
        <f>(1+SUMPRODUCT($EJ106:$EL106,'Conversion Tables'!$V$17:$X$17))</f>
        <v>1</v>
      </c>
      <c r="EF106" s="64">
        <f>EC106*ED106*EE106*'Weighting Scale'!$D$19</f>
        <v>0</v>
      </c>
      <c r="EG106" s="63">
        <f>IFERROR(VLOOKUP(AE106,'Conversion Tables'!$G$16:$M$20,2,FALSE)/'Conversion Tables'!$H$20*'Conversion Tables'!$H$21,0)</f>
        <v>0</v>
      </c>
      <c r="EH106" s="63">
        <f>IFERROR(VLOOKUP(AF106,'Conversion Tables'!$G$16:$M$20,3,FALSE)/'Conversion Tables'!$I$20*'Conversion Tables'!$I$21,0)</f>
        <v>0</v>
      </c>
      <c r="EI106" s="63">
        <f>IFERROR(VLOOKUP(AG106,'Conversion Tables'!$G$16:$M$20,4,FALSE)/'Conversion Tables'!J$20*'Conversion Tables'!$J$21,0)</f>
        <v>0</v>
      </c>
      <c r="EJ106" s="63">
        <f>IFERROR(VLOOKUP(AH106,'Conversion Tables'!$G$16:$M$20,5,FALSE)/'Conversion Tables'!K$20*'Conversion Tables'!$K$21,0)</f>
        <v>0</v>
      </c>
      <c r="EK106" s="63">
        <f>IFERROR(VLOOKUP(AI106,'Conversion Tables'!$G$16:$M$20,6,FALSE)/'Conversion Tables'!L$20*'Conversion Tables'!$L$21,0)</f>
        <v>0</v>
      </c>
      <c r="EL106" s="63">
        <f>IFERROR(VLOOKUP(AJ106,'Conversion Tables'!$G$16:$M$20,7,FALSE)/'Conversion Tables'!M$20*'Conversion Tables'!$M$21,0)</f>
        <v>0</v>
      </c>
      <c r="EM106" s="64">
        <f t="shared" si="53"/>
        <v>0</v>
      </c>
    </row>
    <row r="107" spans="1:143" ht="16.5" thickBot="1" x14ac:dyDescent="0.3">
      <c r="A107" s="156">
        <v>96</v>
      </c>
      <c r="B107" s="66"/>
      <c r="C107" s="67"/>
      <c r="D107" s="67"/>
      <c r="E107" s="157"/>
      <c r="F107" s="67"/>
      <c r="G107" s="158"/>
      <c r="H107" s="110"/>
      <c r="I107" s="99"/>
      <c r="J107" s="118"/>
      <c r="K107" s="131" t="str">
        <f t="shared" si="38"/>
        <v/>
      </c>
      <c r="L107" s="119"/>
      <c r="M107" s="97"/>
      <c r="N107" s="97"/>
      <c r="O107" s="119"/>
      <c r="P107" s="97"/>
      <c r="Q107" s="97"/>
      <c r="R107" s="119"/>
      <c r="S107" s="97"/>
      <c r="T107" s="97"/>
      <c r="U107" s="119"/>
      <c r="V107" s="97"/>
      <c r="W107" s="119"/>
      <c r="X107" s="97"/>
      <c r="Y107" s="97"/>
      <c r="Z107" s="201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135">
        <f t="shared" si="39"/>
        <v>0</v>
      </c>
      <c r="AL107" s="135">
        <f t="shared" si="40"/>
        <v>0</v>
      </c>
      <c r="AM107" s="135">
        <f t="shared" si="41"/>
        <v>0</v>
      </c>
      <c r="AN107" s="135">
        <f t="shared" si="42"/>
        <v>0</v>
      </c>
      <c r="AO107" s="135">
        <f t="shared" si="43"/>
        <v>0</v>
      </c>
      <c r="AP107" s="135">
        <f t="shared" si="44"/>
        <v>0</v>
      </c>
      <c r="AQ107" s="135">
        <f t="shared" si="45"/>
        <v>0</v>
      </c>
      <c r="AR107" s="135">
        <f t="shared" si="46"/>
        <v>0</v>
      </c>
      <c r="AS107" s="135">
        <f t="shared" si="47"/>
        <v>0</v>
      </c>
      <c r="AT107" s="135">
        <f t="shared" si="48"/>
        <v>0</v>
      </c>
      <c r="AU107" s="170">
        <f t="shared" si="49"/>
        <v>0</v>
      </c>
      <c r="AV107" s="342" t="str">
        <f t="shared" si="54"/>
        <v/>
      </c>
      <c r="AW107" s="136" t="str">
        <f t="shared" si="50"/>
        <v/>
      </c>
      <c r="AX107" s="112"/>
      <c r="AY107" s="348" t="str">
        <f t="shared" si="51"/>
        <v/>
      </c>
      <c r="AZ107" s="133"/>
      <c r="BA107" s="149">
        <f t="shared" si="52"/>
        <v>0</v>
      </c>
      <c r="BB107" s="209"/>
      <c r="BC107" s="212"/>
      <c r="BD107" s="212"/>
      <c r="BE107" s="212"/>
      <c r="BF107" s="212"/>
      <c r="BG107" s="213"/>
      <c r="BH107" s="257" t="str">
        <f t="shared" si="55"/>
        <v/>
      </c>
      <c r="BI107" s="115"/>
      <c r="BJ107" s="116"/>
      <c r="BK107" s="116"/>
      <c r="BL107" s="116"/>
      <c r="BM107" s="116"/>
      <c r="BN107" s="116"/>
      <c r="BO107" s="116"/>
      <c r="BP107" s="140" t="str">
        <f>IF(AZ107&lt;=1,"",IF($BJ107="",0,VLOOKUP($BJ107,'Conversion Tables'!$B$37:$C$62,2,FALSE))+IF($BK107="",0,VLOOKUP($BK107,'Conversion Tables'!$B$37:$C$62,2,FALSE))+IF($BL107="",0,VLOOKUP($BL107,'Conversion Tables'!$B$37:$C$62,2,FALSE))+IF($BM107="",0,VLOOKUP($BM107,'Conversion Tables'!$B$37:$C$62,2,FALSE))+IF($BN107="",0,VLOOKUP($BN107,'Conversion Tables'!$B$37:$C$62,2,FALSE))+IF($BO107="",0,VLOOKUP($BO107,'Conversion Tables'!$B$37:$C$62,2,FALSE)))</f>
        <v/>
      </c>
      <c r="BQ107" s="138"/>
      <c r="BR107" s="117"/>
      <c r="CM107" s="63">
        <f>IFERROR(VLOOKUP(M107,'Conversion Tables'!$B$8:$E$32,2,FALSE),0)</f>
        <v>0</v>
      </c>
      <c r="CN107" s="63">
        <f>IFERROR(VLOOKUP(N107,'Conversion Tables'!$B$8:$E$32,2,FALSE),0)</f>
        <v>0</v>
      </c>
      <c r="CO107" s="63">
        <f>(CM107-CN107)/'Conversion Tables'!$C$32*Max_Point</f>
        <v>0</v>
      </c>
      <c r="CP107" s="63">
        <f>(1+SUMPRODUCT($EG107:$EI107,'Conversion Tables'!$S$8:$U$8))</f>
        <v>1</v>
      </c>
      <c r="CQ107" s="63">
        <f>(1+SUMPRODUCT($EJ107:$EL107,'Conversion Tables'!$V$8:$X$8))</f>
        <v>1</v>
      </c>
      <c r="CR107" s="64">
        <f>CO107*CP107*CQ107*'Weighting Scale'!$D$10</f>
        <v>0</v>
      </c>
      <c r="CS107" s="63">
        <f>IFERROR(VLOOKUP(P107,'Conversion Tables'!$B$8:$E$32,3,FALSE),0)</f>
        <v>0</v>
      </c>
      <c r="CT107" s="63">
        <f>IFERROR(VLOOKUP(Q107,'Conversion Tables'!$B$8:$E$32,3,FALSE),0)</f>
        <v>0</v>
      </c>
      <c r="CU107" s="63">
        <f>(CS107-CT107)/'Conversion Tables'!$D$32*Max_Point</f>
        <v>0</v>
      </c>
      <c r="CV107" s="63">
        <f>(1+SUMPRODUCT($EG107:$EI107,'Conversion Tables'!$S$9:$U$9))</f>
        <v>1</v>
      </c>
      <c r="CW107" s="63">
        <f>(1+SUMPRODUCT($EJ107:$EL107,'Conversion Tables'!$V$9:$X$9))</f>
        <v>1</v>
      </c>
      <c r="CX107" s="64">
        <f>CU107*CV107*CW107*'Weighting Scale'!$D$11</f>
        <v>0</v>
      </c>
      <c r="CY107" s="63">
        <f>IFERROR(VLOOKUP(S107,'Conversion Tables'!$B$8:$E$32,4,FALSE),0)</f>
        <v>0</v>
      </c>
      <c r="CZ107" s="63">
        <f>IFERROR(VLOOKUP(T107,'Conversion Tables'!$B$8:$E$32,4,FALSE),0)</f>
        <v>0</v>
      </c>
      <c r="DA107" s="63">
        <f>(CY107-CZ107)/'Conversion Tables'!$E$32*Max_Point</f>
        <v>0</v>
      </c>
      <c r="DB107" s="63">
        <f>(1+SUMPRODUCT($EG107:$EI107,'Conversion Tables'!$S$10:$U$10))</f>
        <v>1</v>
      </c>
      <c r="DC107" s="63">
        <f>(1+SUMPRODUCT($EJ107:$EL107,'Conversion Tables'!$V$10:$X$10))</f>
        <v>1</v>
      </c>
      <c r="DD107" s="64">
        <f>DA107*DB107*DC107*'Weighting Scale'!$D$12</f>
        <v>0</v>
      </c>
      <c r="DE107" s="63">
        <f>IFERROR(VLOOKUP(V107,'Conversion Tables'!$G$8:$N$12,2, FALSE)/'Conversion Tables'!$H$12*Max_Point,0)</f>
        <v>0</v>
      </c>
      <c r="DF107" s="63">
        <f>(1+SUMPRODUCT($EG107:$EI107,'Conversion Tables'!$S$11:$U$11))</f>
        <v>1</v>
      </c>
      <c r="DG107" s="63">
        <f>(1+SUMPRODUCT($EJ107:$EL107,'Conversion Tables'!$V$11:$X$11))</f>
        <v>1</v>
      </c>
      <c r="DH107" s="64">
        <f>DE107*DF107*DG107*'Weighting Scale'!$D$14</f>
        <v>0</v>
      </c>
      <c r="DI107" s="63">
        <f>IFERROR(VLOOKUP(X107,'Conversion Tables'!$G$8:$N$12,3,FALSE)/'Conversion Tables'!$I$12*Max_Point,0)</f>
        <v>0</v>
      </c>
      <c r="DJ107" s="63">
        <f>(1+SUMPRODUCT($EG107:$EI107,'Conversion Tables'!$S$12:$U$12))</f>
        <v>1</v>
      </c>
      <c r="DK107" s="63">
        <f>(1+SUMPRODUCT($EJ107:$EL107,'Conversion Tables'!$V$12:$X$12))</f>
        <v>1</v>
      </c>
      <c r="DL107" s="64">
        <f>DI107*DJ107*DK107*'Weighting Scale'!$D$15</f>
        <v>0</v>
      </c>
      <c r="DM107" s="63">
        <f>IFERROR(VLOOKUP(Y107,'Conversion Tables'!$G$8:$N$12,4,FALSE)/'Conversion Tables'!$J$12*Max_Point,0)</f>
        <v>0</v>
      </c>
      <c r="DN107" s="63">
        <f>(1+SUMPRODUCT($EG107:$EI107,'Conversion Tables'!$S$13:$U$13))</f>
        <v>1</v>
      </c>
      <c r="DO107" s="63">
        <f>(1+SUMPRODUCT($EJ107:$EL107,'Conversion Tables'!$V$13:$X$13))</f>
        <v>1</v>
      </c>
      <c r="DP107" s="64">
        <f>DM107*DN107*DO107*'Weighting Scale'!$D$13</f>
        <v>0</v>
      </c>
      <c r="DQ107" s="63">
        <f>IFERROR(VLOOKUP(AA107,'Conversion Tables'!$G$8:$N$12,4,FALSE)/'Conversion Tables'!$K$12*Max_Point,0)</f>
        <v>0</v>
      </c>
      <c r="DR107" s="63">
        <f>(1+SUMPRODUCT($EG107:$EI107,'Conversion Tables'!$S$14:$U$14))</f>
        <v>1</v>
      </c>
      <c r="DS107" s="63">
        <f>(1+SUMPRODUCT($EJ107:$EL107,'Conversion Tables'!$V$14:$X$14))</f>
        <v>1</v>
      </c>
      <c r="DT107" s="64">
        <f>DQ107*DR107*DS107*'Weighting Scale'!$D$16</f>
        <v>0</v>
      </c>
      <c r="DU107" s="63">
        <f>IFERROR(VLOOKUP(AB107,'Conversion Tables'!$G$8:$N$12,5,FALSE)/'Conversion Tables'!$L$12*Max_Point,0)</f>
        <v>0</v>
      </c>
      <c r="DV107" s="63">
        <f>(1+SUMPRODUCT($EG107:$EI107,'Conversion Tables'!$S$15:$U$15))</f>
        <v>1</v>
      </c>
      <c r="DW107" s="63">
        <f>(1+SUMPRODUCT($EJ107:$EL107,'Conversion Tables'!$V$15:$X$15))</f>
        <v>1</v>
      </c>
      <c r="DX107" s="64">
        <f>DU107*DV107*DW107*'Weighting Scale'!$D$17</f>
        <v>0</v>
      </c>
      <c r="DY107" s="63">
        <f>IFERROR(VLOOKUP(AC107,'Conversion Tables'!$G$8:$N$12,6,FALSE)/'Conversion Tables'!$M$12*Max_Point,0)</f>
        <v>0</v>
      </c>
      <c r="DZ107" s="63">
        <f>(1+SUMPRODUCT($EG107:$EI107,'Conversion Tables'!$S$16:$U$16))</f>
        <v>1</v>
      </c>
      <c r="EA107" s="63">
        <f>(1+SUMPRODUCT($EJ107:$EL107,'Conversion Tables'!$V$16:$X$16))</f>
        <v>1</v>
      </c>
      <c r="EB107" s="64">
        <f>DY107*DZ107*EA107*'Weighting Scale'!$D$18</f>
        <v>0</v>
      </c>
      <c r="EC107" s="63">
        <f>IFERROR(VLOOKUP(AD107,'Conversion Tables'!$G$8:$N$12,7,FALSE)/'Conversion Tables'!$N$12*Max_Point,0)</f>
        <v>0</v>
      </c>
      <c r="ED107" s="63">
        <f>(1+SUMPRODUCT($EG107:$EI107,'Conversion Tables'!$S$17:$U$17))</f>
        <v>1</v>
      </c>
      <c r="EE107" s="63">
        <f>(1+SUMPRODUCT($EJ107:$EL107,'Conversion Tables'!$V$17:$X$17))</f>
        <v>1</v>
      </c>
      <c r="EF107" s="64">
        <f>EC107*ED107*EE107*'Weighting Scale'!$D$19</f>
        <v>0</v>
      </c>
      <c r="EG107" s="63">
        <f>IFERROR(VLOOKUP(AE107,'Conversion Tables'!$G$16:$M$20,2,FALSE)/'Conversion Tables'!$H$20*'Conversion Tables'!$H$21,0)</f>
        <v>0</v>
      </c>
      <c r="EH107" s="63">
        <f>IFERROR(VLOOKUP(AF107,'Conversion Tables'!$G$16:$M$20,3,FALSE)/'Conversion Tables'!$I$20*'Conversion Tables'!$I$21,0)</f>
        <v>0</v>
      </c>
      <c r="EI107" s="63">
        <f>IFERROR(VLOOKUP(AG107,'Conversion Tables'!$G$16:$M$20,4,FALSE)/'Conversion Tables'!J$20*'Conversion Tables'!$J$21,0)</f>
        <v>0</v>
      </c>
      <c r="EJ107" s="63">
        <f>IFERROR(VLOOKUP(AH107,'Conversion Tables'!$G$16:$M$20,5,FALSE)/'Conversion Tables'!K$20*'Conversion Tables'!$K$21,0)</f>
        <v>0</v>
      </c>
      <c r="EK107" s="63">
        <f>IFERROR(VLOOKUP(AI107,'Conversion Tables'!$G$16:$M$20,6,FALSE)/'Conversion Tables'!L$20*'Conversion Tables'!$L$21,0)</f>
        <v>0</v>
      </c>
      <c r="EL107" s="63">
        <f>IFERROR(VLOOKUP(AJ107,'Conversion Tables'!$G$16:$M$20,7,FALSE)/'Conversion Tables'!M$20*'Conversion Tables'!$M$21,0)</f>
        <v>0</v>
      </c>
      <c r="EM107" s="64">
        <f t="shared" si="53"/>
        <v>0</v>
      </c>
    </row>
    <row r="108" spans="1:143" ht="16.5" thickBot="1" x14ac:dyDescent="0.3">
      <c r="A108" s="156">
        <v>97</v>
      </c>
      <c r="B108" s="66"/>
      <c r="C108" s="67"/>
      <c r="D108" s="67"/>
      <c r="E108" s="157"/>
      <c r="F108" s="67"/>
      <c r="G108" s="158"/>
      <c r="H108" s="110"/>
      <c r="I108" s="99"/>
      <c r="J108" s="118"/>
      <c r="K108" s="131" t="str">
        <f t="shared" ref="K108:K125" si="56">IFERROR(IF(G108="Project",I108-J108,IF(G108="Program",((I108-J108)/H108),"")),"")</f>
        <v/>
      </c>
      <c r="L108" s="119"/>
      <c r="M108" s="97"/>
      <c r="N108" s="97"/>
      <c r="O108" s="119"/>
      <c r="P108" s="97"/>
      <c r="Q108" s="97"/>
      <c r="R108" s="119"/>
      <c r="S108" s="97"/>
      <c r="T108" s="97"/>
      <c r="U108" s="119"/>
      <c r="V108" s="97"/>
      <c r="W108" s="119"/>
      <c r="X108" s="97"/>
      <c r="Y108" s="97"/>
      <c r="Z108" s="201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135">
        <f t="shared" ref="AK108:AK125" si="57">CR108</f>
        <v>0</v>
      </c>
      <c r="AL108" s="135">
        <f t="shared" ref="AL108:AL125" si="58">CX108</f>
        <v>0</v>
      </c>
      <c r="AM108" s="135">
        <f t="shared" ref="AM108:AM125" si="59">DD108</f>
        <v>0</v>
      </c>
      <c r="AN108" s="135">
        <f t="shared" ref="AN108:AN125" si="60">DH108</f>
        <v>0</v>
      </c>
      <c r="AO108" s="135">
        <f t="shared" ref="AO108:AO125" si="61">DL108</f>
        <v>0</v>
      </c>
      <c r="AP108" s="135">
        <f t="shared" ref="AP108:AP125" si="62">DP108</f>
        <v>0</v>
      </c>
      <c r="AQ108" s="135">
        <f t="shared" ref="AQ108:AQ125" si="63">DT108</f>
        <v>0</v>
      </c>
      <c r="AR108" s="135">
        <f t="shared" ref="AR108:AR125" si="64">DX108</f>
        <v>0</v>
      </c>
      <c r="AS108" s="135">
        <f t="shared" ref="AS108:AS125" si="65">EB108</f>
        <v>0</v>
      </c>
      <c r="AT108" s="135">
        <f t="shared" ref="AT108:AT125" si="66">EF108</f>
        <v>0</v>
      </c>
      <c r="AU108" s="170">
        <f t="shared" ref="AU108:AU125" si="67">SUM(AK108:AT108)</f>
        <v>0</v>
      </c>
      <c r="AV108" s="342" t="str">
        <f t="shared" si="54"/>
        <v/>
      </c>
      <c r="AW108" s="136" t="str">
        <f t="shared" ref="AW108:AW125" si="68">IFERROR(RANK(AV108,$AV$12:$AV$125,1),"")</f>
        <v/>
      </c>
      <c r="AX108" s="112"/>
      <c r="AY108" s="348" t="str">
        <f t="shared" ref="AY108:AY125" si="69">IF(AV108="","",IF(AV108&lt;=0.1,1,IF(AV108&lt;=0.3,2,IF(AV108&lt;=1,3,IF(AV108&lt;=3,4,IF(AV108&lt;=10,5,6))))))</f>
        <v/>
      </c>
      <c r="AZ108" s="133"/>
      <c r="BA108" s="149">
        <f t="shared" ref="BA108:BA125" si="70">C108</f>
        <v>0</v>
      </c>
      <c r="BB108" s="209"/>
      <c r="BC108" s="212"/>
      <c r="BD108" s="212"/>
      <c r="BE108" s="212"/>
      <c r="BF108" s="212"/>
      <c r="BG108" s="213"/>
      <c r="BH108" s="257" t="str">
        <f t="shared" si="55"/>
        <v/>
      </c>
      <c r="BI108" s="115"/>
      <c r="BJ108" s="116"/>
      <c r="BK108" s="116"/>
      <c r="BL108" s="116"/>
      <c r="BM108" s="116"/>
      <c r="BN108" s="116"/>
      <c r="BO108" s="116"/>
      <c r="BP108" s="140" t="str">
        <f>IF(AZ108&lt;=1,"",IF($BJ108="",0,VLOOKUP($BJ108,'Conversion Tables'!$B$37:$C$62,2,FALSE))+IF($BK108="",0,VLOOKUP($BK108,'Conversion Tables'!$B$37:$C$62,2,FALSE))+IF($BL108="",0,VLOOKUP($BL108,'Conversion Tables'!$B$37:$C$62,2,FALSE))+IF($BM108="",0,VLOOKUP($BM108,'Conversion Tables'!$B$37:$C$62,2,FALSE))+IF($BN108="",0,VLOOKUP($BN108,'Conversion Tables'!$B$37:$C$62,2,FALSE))+IF($BO108="",0,VLOOKUP($BO108,'Conversion Tables'!$B$37:$C$62,2,FALSE)))</f>
        <v/>
      </c>
      <c r="BQ108" s="138"/>
      <c r="BR108" s="117"/>
      <c r="CM108" s="63">
        <f>IFERROR(VLOOKUP(M108,'Conversion Tables'!$B$8:$E$32,2,FALSE),0)</f>
        <v>0</v>
      </c>
      <c r="CN108" s="63">
        <f>IFERROR(VLOOKUP(N108,'Conversion Tables'!$B$8:$E$32,2,FALSE),0)</f>
        <v>0</v>
      </c>
      <c r="CO108" s="63">
        <f>(CM108-CN108)/'Conversion Tables'!$C$32*Max_Point</f>
        <v>0</v>
      </c>
      <c r="CP108" s="63">
        <f>(1+SUMPRODUCT($EG108:$EI108,'Conversion Tables'!$S$8:$U$8))</f>
        <v>1</v>
      </c>
      <c r="CQ108" s="63">
        <f>(1+SUMPRODUCT($EJ108:$EL108,'Conversion Tables'!$V$8:$X$8))</f>
        <v>1</v>
      </c>
      <c r="CR108" s="64">
        <f>CO108*CP108*CQ108*'Weighting Scale'!$D$10</f>
        <v>0</v>
      </c>
      <c r="CS108" s="63">
        <f>IFERROR(VLOOKUP(P108,'Conversion Tables'!$B$8:$E$32,3,FALSE),0)</f>
        <v>0</v>
      </c>
      <c r="CT108" s="63">
        <f>IFERROR(VLOOKUP(Q108,'Conversion Tables'!$B$8:$E$32,3,FALSE),0)</f>
        <v>0</v>
      </c>
      <c r="CU108" s="63">
        <f>(CS108-CT108)/'Conversion Tables'!$D$32*Max_Point</f>
        <v>0</v>
      </c>
      <c r="CV108" s="63">
        <f>(1+SUMPRODUCT($EG108:$EI108,'Conversion Tables'!$S$9:$U$9))</f>
        <v>1</v>
      </c>
      <c r="CW108" s="63">
        <f>(1+SUMPRODUCT($EJ108:$EL108,'Conversion Tables'!$V$9:$X$9))</f>
        <v>1</v>
      </c>
      <c r="CX108" s="64">
        <f>CU108*CV108*CW108*'Weighting Scale'!$D$11</f>
        <v>0</v>
      </c>
      <c r="CY108" s="63">
        <f>IFERROR(VLOOKUP(S108,'Conversion Tables'!$B$8:$E$32,4,FALSE),0)</f>
        <v>0</v>
      </c>
      <c r="CZ108" s="63">
        <f>IFERROR(VLOOKUP(T108,'Conversion Tables'!$B$8:$E$32,4,FALSE),0)</f>
        <v>0</v>
      </c>
      <c r="DA108" s="63">
        <f>(CY108-CZ108)/'Conversion Tables'!$E$32*Max_Point</f>
        <v>0</v>
      </c>
      <c r="DB108" s="63">
        <f>(1+SUMPRODUCT($EG108:$EI108,'Conversion Tables'!$S$10:$U$10))</f>
        <v>1</v>
      </c>
      <c r="DC108" s="63">
        <f>(1+SUMPRODUCT($EJ108:$EL108,'Conversion Tables'!$V$10:$X$10))</f>
        <v>1</v>
      </c>
      <c r="DD108" s="64">
        <f>DA108*DB108*DC108*'Weighting Scale'!$D$12</f>
        <v>0</v>
      </c>
      <c r="DE108" s="63">
        <f>IFERROR(VLOOKUP(V108,'Conversion Tables'!$G$8:$N$12,2, FALSE)/'Conversion Tables'!$H$12*Max_Point,0)</f>
        <v>0</v>
      </c>
      <c r="DF108" s="63">
        <f>(1+SUMPRODUCT($EG108:$EI108,'Conversion Tables'!$S$11:$U$11))</f>
        <v>1</v>
      </c>
      <c r="DG108" s="63">
        <f>(1+SUMPRODUCT($EJ108:$EL108,'Conversion Tables'!$V$11:$X$11))</f>
        <v>1</v>
      </c>
      <c r="DH108" s="64">
        <f>DE108*DF108*DG108*'Weighting Scale'!$D$14</f>
        <v>0</v>
      </c>
      <c r="DI108" s="63">
        <f>IFERROR(VLOOKUP(X108,'Conversion Tables'!$G$8:$N$12,3,FALSE)/'Conversion Tables'!$I$12*Max_Point,0)</f>
        <v>0</v>
      </c>
      <c r="DJ108" s="63">
        <f>(1+SUMPRODUCT($EG108:$EI108,'Conversion Tables'!$S$12:$U$12))</f>
        <v>1</v>
      </c>
      <c r="DK108" s="63">
        <f>(1+SUMPRODUCT($EJ108:$EL108,'Conversion Tables'!$V$12:$X$12))</f>
        <v>1</v>
      </c>
      <c r="DL108" s="64">
        <f>DI108*DJ108*DK108*'Weighting Scale'!$D$15</f>
        <v>0</v>
      </c>
      <c r="DM108" s="63">
        <f>IFERROR(VLOOKUP(Y108,'Conversion Tables'!$G$8:$N$12,4,FALSE)/'Conversion Tables'!$J$12*Max_Point,0)</f>
        <v>0</v>
      </c>
      <c r="DN108" s="63">
        <f>(1+SUMPRODUCT($EG108:$EI108,'Conversion Tables'!$S$13:$U$13))</f>
        <v>1</v>
      </c>
      <c r="DO108" s="63">
        <f>(1+SUMPRODUCT($EJ108:$EL108,'Conversion Tables'!$V$13:$X$13))</f>
        <v>1</v>
      </c>
      <c r="DP108" s="64">
        <f>DM108*DN108*DO108*'Weighting Scale'!$D$13</f>
        <v>0</v>
      </c>
      <c r="DQ108" s="63">
        <f>IFERROR(VLOOKUP(AA108,'Conversion Tables'!$G$8:$N$12,4,FALSE)/'Conversion Tables'!$K$12*Max_Point,0)</f>
        <v>0</v>
      </c>
      <c r="DR108" s="63">
        <f>(1+SUMPRODUCT($EG108:$EI108,'Conversion Tables'!$S$14:$U$14))</f>
        <v>1</v>
      </c>
      <c r="DS108" s="63">
        <f>(1+SUMPRODUCT($EJ108:$EL108,'Conversion Tables'!$V$14:$X$14))</f>
        <v>1</v>
      </c>
      <c r="DT108" s="64">
        <f>DQ108*DR108*DS108*'Weighting Scale'!$D$16</f>
        <v>0</v>
      </c>
      <c r="DU108" s="63">
        <f>IFERROR(VLOOKUP(AB108,'Conversion Tables'!$G$8:$N$12,5,FALSE)/'Conversion Tables'!$L$12*Max_Point,0)</f>
        <v>0</v>
      </c>
      <c r="DV108" s="63">
        <f>(1+SUMPRODUCT($EG108:$EI108,'Conversion Tables'!$S$15:$U$15))</f>
        <v>1</v>
      </c>
      <c r="DW108" s="63">
        <f>(1+SUMPRODUCT($EJ108:$EL108,'Conversion Tables'!$V$15:$X$15))</f>
        <v>1</v>
      </c>
      <c r="DX108" s="64">
        <f>DU108*DV108*DW108*'Weighting Scale'!$D$17</f>
        <v>0</v>
      </c>
      <c r="DY108" s="63">
        <f>IFERROR(VLOOKUP(AC108,'Conversion Tables'!$G$8:$N$12,6,FALSE)/'Conversion Tables'!$M$12*Max_Point,0)</f>
        <v>0</v>
      </c>
      <c r="DZ108" s="63">
        <f>(1+SUMPRODUCT($EG108:$EI108,'Conversion Tables'!$S$16:$U$16))</f>
        <v>1</v>
      </c>
      <c r="EA108" s="63">
        <f>(1+SUMPRODUCT($EJ108:$EL108,'Conversion Tables'!$V$16:$X$16))</f>
        <v>1</v>
      </c>
      <c r="EB108" s="64">
        <f>DY108*DZ108*EA108*'Weighting Scale'!$D$18</f>
        <v>0</v>
      </c>
      <c r="EC108" s="63">
        <f>IFERROR(VLOOKUP(AD108,'Conversion Tables'!$G$8:$N$12,7,FALSE)/'Conversion Tables'!$N$12*Max_Point,0)</f>
        <v>0</v>
      </c>
      <c r="ED108" s="63">
        <f>(1+SUMPRODUCT($EG108:$EI108,'Conversion Tables'!$S$17:$U$17))</f>
        <v>1</v>
      </c>
      <c r="EE108" s="63">
        <f>(1+SUMPRODUCT($EJ108:$EL108,'Conversion Tables'!$V$17:$X$17))</f>
        <v>1</v>
      </c>
      <c r="EF108" s="64">
        <f>EC108*ED108*EE108*'Weighting Scale'!$D$19</f>
        <v>0</v>
      </c>
      <c r="EG108" s="63">
        <f>IFERROR(VLOOKUP(AE108,'Conversion Tables'!$G$16:$M$20,2,FALSE)/'Conversion Tables'!$H$20*'Conversion Tables'!$H$21,0)</f>
        <v>0</v>
      </c>
      <c r="EH108" s="63">
        <f>IFERROR(VLOOKUP(AF108,'Conversion Tables'!$G$16:$M$20,3,FALSE)/'Conversion Tables'!$I$20*'Conversion Tables'!$I$21,0)</f>
        <v>0</v>
      </c>
      <c r="EI108" s="63">
        <f>IFERROR(VLOOKUP(AG108,'Conversion Tables'!$G$16:$M$20,4,FALSE)/'Conversion Tables'!J$20*'Conversion Tables'!$J$21,0)</f>
        <v>0</v>
      </c>
      <c r="EJ108" s="63">
        <f>IFERROR(VLOOKUP(AH108,'Conversion Tables'!$G$16:$M$20,5,FALSE)/'Conversion Tables'!K$20*'Conversion Tables'!$K$21,0)</f>
        <v>0</v>
      </c>
      <c r="EK108" s="63">
        <f>IFERROR(VLOOKUP(AI108,'Conversion Tables'!$G$16:$M$20,6,FALSE)/'Conversion Tables'!L$20*'Conversion Tables'!$L$21,0)</f>
        <v>0</v>
      </c>
      <c r="EL108" s="63">
        <f>IFERROR(VLOOKUP(AJ108,'Conversion Tables'!$G$16:$M$20,7,FALSE)/'Conversion Tables'!M$20*'Conversion Tables'!$M$21,0)</f>
        <v>0</v>
      </c>
      <c r="EM108" s="64">
        <f t="shared" ref="EM108:EM125" si="71">EF108+EB108+DX108+DT108+DP108+DL108+DH108+DD108+CX108+CR108</f>
        <v>0</v>
      </c>
    </row>
    <row r="109" spans="1:143" ht="16.5" thickBot="1" x14ac:dyDescent="0.3">
      <c r="A109" s="156">
        <v>98</v>
      </c>
      <c r="B109" s="66"/>
      <c r="C109" s="67"/>
      <c r="D109" s="67"/>
      <c r="E109" s="157"/>
      <c r="F109" s="67"/>
      <c r="G109" s="158"/>
      <c r="H109" s="110"/>
      <c r="I109" s="99"/>
      <c r="J109" s="118"/>
      <c r="K109" s="131" t="str">
        <f t="shared" si="56"/>
        <v/>
      </c>
      <c r="L109" s="119"/>
      <c r="M109" s="97"/>
      <c r="N109" s="97"/>
      <c r="O109" s="119"/>
      <c r="P109" s="97"/>
      <c r="Q109" s="97"/>
      <c r="R109" s="119"/>
      <c r="S109" s="97"/>
      <c r="T109" s="97"/>
      <c r="U109" s="119"/>
      <c r="V109" s="97"/>
      <c r="W109" s="119"/>
      <c r="X109" s="97"/>
      <c r="Y109" s="97"/>
      <c r="Z109" s="201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135">
        <f t="shared" si="57"/>
        <v>0</v>
      </c>
      <c r="AL109" s="135">
        <f t="shared" si="58"/>
        <v>0</v>
      </c>
      <c r="AM109" s="135">
        <f t="shared" si="59"/>
        <v>0</v>
      </c>
      <c r="AN109" s="135">
        <f t="shared" si="60"/>
        <v>0</v>
      </c>
      <c r="AO109" s="135">
        <f t="shared" si="61"/>
        <v>0</v>
      </c>
      <c r="AP109" s="135">
        <f t="shared" si="62"/>
        <v>0</v>
      </c>
      <c r="AQ109" s="135">
        <f t="shared" si="63"/>
        <v>0</v>
      </c>
      <c r="AR109" s="135">
        <f t="shared" si="64"/>
        <v>0</v>
      </c>
      <c r="AS109" s="135">
        <f t="shared" si="65"/>
        <v>0</v>
      </c>
      <c r="AT109" s="135">
        <f t="shared" si="66"/>
        <v>0</v>
      </c>
      <c r="AU109" s="170">
        <f t="shared" si="67"/>
        <v>0</v>
      </c>
      <c r="AV109" s="342" t="str">
        <f t="shared" si="54"/>
        <v/>
      </c>
      <c r="AW109" s="136" t="str">
        <f t="shared" si="68"/>
        <v/>
      </c>
      <c r="AX109" s="112"/>
      <c r="AY109" s="348" t="str">
        <f t="shared" si="69"/>
        <v/>
      </c>
      <c r="AZ109" s="133"/>
      <c r="BA109" s="149">
        <f t="shared" si="70"/>
        <v>0</v>
      </c>
      <c r="BB109" s="209"/>
      <c r="BC109" s="212"/>
      <c r="BD109" s="212"/>
      <c r="BE109" s="212"/>
      <c r="BF109" s="212"/>
      <c r="BG109" s="213"/>
      <c r="BH109" s="257" t="str">
        <f t="shared" si="55"/>
        <v/>
      </c>
      <c r="BI109" s="115"/>
      <c r="BJ109" s="116"/>
      <c r="BK109" s="116"/>
      <c r="BL109" s="116"/>
      <c r="BM109" s="116"/>
      <c r="BN109" s="116"/>
      <c r="BO109" s="116"/>
      <c r="BP109" s="140" t="str">
        <f>IF(AZ109&lt;=1,"",IF($BJ109="",0,VLOOKUP($BJ109,'Conversion Tables'!$B$37:$C$62,2,FALSE))+IF($BK109="",0,VLOOKUP($BK109,'Conversion Tables'!$B$37:$C$62,2,FALSE))+IF($BL109="",0,VLOOKUP($BL109,'Conversion Tables'!$B$37:$C$62,2,FALSE))+IF($BM109="",0,VLOOKUP($BM109,'Conversion Tables'!$B$37:$C$62,2,FALSE))+IF($BN109="",0,VLOOKUP($BN109,'Conversion Tables'!$B$37:$C$62,2,FALSE))+IF($BO109="",0,VLOOKUP($BO109,'Conversion Tables'!$B$37:$C$62,2,FALSE)))</f>
        <v/>
      </c>
      <c r="BQ109" s="138"/>
      <c r="BR109" s="117"/>
      <c r="CM109" s="63">
        <f>IFERROR(VLOOKUP(M109,'Conversion Tables'!$B$8:$E$32,2,FALSE),0)</f>
        <v>0</v>
      </c>
      <c r="CN109" s="63">
        <f>IFERROR(VLOOKUP(N109,'Conversion Tables'!$B$8:$E$32,2,FALSE),0)</f>
        <v>0</v>
      </c>
      <c r="CO109" s="63">
        <f>(CM109-CN109)/'Conversion Tables'!$C$32*Max_Point</f>
        <v>0</v>
      </c>
      <c r="CP109" s="63">
        <f>(1+SUMPRODUCT($EG109:$EI109,'Conversion Tables'!$S$8:$U$8))</f>
        <v>1</v>
      </c>
      <c r="CQ109" s="63">
        <f>(1+SUMPRODUCT($EJ109:$EL109,'Conversion Tables'!$V$8:$X$8))</f>
        <v>1</v>
      </c>
      <c r="CR109" s="64">
        <f>CO109*CP109*CQ109*'Weighting Scale'!$D$10</f>
        <v>0</v>
      </c>
      <c r="CS109" s="63">
        <f>IFERROR(VLOOKUP(P109,'Conversion Tables'!$B$8:$E$32,3,FALSE),0)</f>
        <v>0</v>
      </c>
      <c r="CT109" s="63">
        <f>IFERROR(VLOOKUP(Q109,'Conversion Tables'!$B$8:$E$32,3,FALSE),0)</f>
        <v>0</v>
      </c>
      <c r="CU109" s="63">
        <f>(CS109-CT109)/'Conversion Tables'!$D$32*Max_Point</f>
        <v>0</v>
      </c>
      <c r="CV109" s="63">
        <f>(1+SUMPRODUCT($EG109:$EI109,'Conversion Tables'!$S$9:$U$9))</f>
        <v>1</v>
      </c>
      <c r="CW109" s="63">
        <f>(1+SUMPRODUCT($EJ109:$EL109,'Conversion Tables'!$V$9:$X$9))</f>
        <v>1</v>
      </c>
      <c r="CX109" s="64">
        <f>CU109*CV109*CW109*'Weighting Scale'!$D$11</f>
        <v>0</v>
      </c>
      <c r="CY109" s="63">
        <f>IFERROR(VLOOKUP(S109,'Conversion Tables'!$B$8:$E$32,4,FALSE),0)</f>
        <v>0</v>
      </c>
      <c r="CZ109" s="63">
        <f>IFERROR(VLOOKUP(T109,'Conversion Tables'!$B$8:$E$32,4,FALSE),0)</f>
        <v>0</v>
      </c>
      <c r="DA109" s="63">
        <f>(CY109-CZ109)/'Conversion Tables'!$E$32*Max_Point</f>
        <v>0</v>
      </c>
      <c r="DB109" s="63">
        <f>(1+SUMPRODUCT($EG109:$EI109,'Conversion Tables'!$S$10:$U$10))</f>
        <v>1</v>
      </c>
      <c r="DC109" s="63">
        <f>(1+SUMPRODUCT($EJ109:$EL109,'Conversion Tables'!$V$10:$X$10))</f>
        <v>1</v>
      </c>
      <c r="DD109" s="64">
        <f>DA109*DB109*DC109*'Weighting Scale'!$D$12</f>
        <v>0</v>
      </c>
      <c r="DE109" s="63">
        <f>IFERROR(VLOOKUP(V109,'Conversion Tables'!$G$8:$N$12,2, FALSE)/'Conversion Tables'!$H$12*Max_Point,0)</f>
        <v>0</v>
      </c>
      <c r="DF109" s="63">
        <f>(1+SUMPRODUCT($EG109:$EI109,'Conversion Tables'!$S$11:$U$11))</f>
        <v>1</v>
      </c>
      <c r="DG109" s="63">
        <f>(1+SUMPRODUCT($EJ109:$EL109,'Conversion Tables'!$V$11:$X$11))</f>
        <v>1</v>
      </c>
      <c r="DH109" s="64">
        <f>DE109*DF109*DG109*'Weighting Scale'!$D$14</f>
        <v>0</v>
      </c>
      <c r="DI109" s="63">
        <f>IFERROR(VLOOKUP(X109,'Conversion Tables'!$G$8:$N$12,3,FALSE)/'Conversion Tables'!$I$12*Max_Point,0)</f>
        <v>0</v>
      </c>
      <c r="DJ109" s="63">
        <f>(1+SUMPRODUCT($EG109:$EI109,'Conversion Tables'!$S$12:$U$12))</f>
        <v>1</v>
      </c>
      <c r="DK109" s="63">
        <f>(1+SUMPRODUCT($EJ109:$EL109,'Conversion Tables'!$V$12:$X$12))</f>
        <v>1</v>
      </c>
      <c r="DL109" s="64">
        <f>DI109*DJ109*DK109*'Weighting Scale'!$D$15</f>
        <v>0</v>
      </c>
      <c r="DM109" s="63">
        <f>IFERROR(VLOOKUP(Y109,'Conversion Tables'!$G$8:$N$12,4,FALSE)/'Conversion Tables'!$J$12*Max_Point,0)</f>
        <v>0</v>
      </c>
      <c r="DN109" s="63">
        <f>(1+SUMPRODUCT($EG109:$EI109,'Conversion Tables'!$S$13:$U$13))</f>
        <v>1</v>
      </c>
      <c r="DO109" s="63">
        <f>(1+SUMPRODUCT($EJ109:$EL109,'Conversion Tables'!$V$13:$X$13))</f>
        <v>1</v>
      </c>
      <c r="DP109" s="64">
        <f>DM109*DN109*DO109*'Weighting Scale'!$D$13</f>
        <v>0</v>
      </c>
      <c r="DQ109" s="63">
        <f>IFERROR(VLOOKUP(AA109,'Conversion Tables'!$G$8:$N$12,4,FALSE)/'Conversion Tables'!$K$12*Max_Point,0)</f>
        <v>0</v>
      </c>
      <c r="DR109" s="63">
        <f>(1+SUMPRODUCT($EG109:$EI109,'Conversion Tables'!$S$14:$U$14))</f>
        <v>1</v>
      </c>
      <c r="DS109" s="63">
        <f>(1+SUMPRODUCT($EJ109:$EL109,'Conversion Tables'!$V$14:$X$14))</f>
        <v>1</v>
      </c>
      <c r="DT109" s="64">
        <f>DQ109*DR109*DS109*'Weighting Scale'!$D$16</f>
        <v>0</v>
      </c>
      <c r="DU109" s="63">
        <f>IFERROR(VLOOKUP(AB109,'Conversion Tables'!$G$8:$N$12,5,FALSE)/'Conversion Tables'!$L$12*Max_Point,0)</f>
        <v>0</v>
      </c>
      <c r="DV109" s="63">
        <f>(1+SUMPRODUCT($EG109:$EI109,'Conversion Tables'!$S$15:$U$15))</f>
        <v>1</v>
      </c>
      <c r="DW109" s="63">
        <f>(1+SUMPRODUCT($EJ109:$EL109,'Conversion Tables'!$V$15:$X$15))</f>
        <v>1</v>
      </c>
      <c r="DX109" s="64">
        <f>DU109*DV109*DW109*'Weighting Scale'!$D$17</f>
        <v>0</v>
      </c>
      <c r="DY109" s="63">
        <f>IFERROR(VLOOKUP(AC109,'Conversion Tables'!$G$8:$N$12,6,FALSE)/'Conversion Tables'!$M$12*Max_Point,0)</f>
        <v>0</v>
      </c>
      <c r="DZ109" s="63">
        <f>(1+SUMPRODUCT($EG109:$EI109,'Conversion Tables'!$S$16:$U$16))</f>
        <v>1</v>
      </c>
      <c r="EA109" s="63">
        <f>(1+SUMPRODUCT($EJ109:$EL109,'Conversion Tables'!$V$16:$X$16))</f>
        <v>1</v>
      </c>
      <c r="EB109" s="64">
        <f>DY109*DZ109*EA109*'Weighting Scale'!$D$18</f>
        <v>0</v>
      </c>
      <c r="EC109" s="63">
        <f>IFERROR(VLOOKUP(AD109,'Conversion Tables'!$G$8:$N$12,7,FALSE)/'Conversion Tables'!$N$12*Max_Point,0)</f>
        <v>0</v>
      </c>
      <c r="ED109" s="63">
        <f>(1+SUMPRODUCT($EG109:$EI109,'Conversion Tables'!$S$17:$U$17))</f>
        <v>1</v>
      </c>
      <c r="EE109" s="63">
        <f>(1+SUMPRODUCT($EJ109:$EL109,'Conversion Tables'!$V$17:$X$17))</f>
        <v>1</v>
      </c>
      <c r="EF109" s="64">
        <f>EC109*ED109*EE109*'Weighting Scale'!$D$19</f>
        <v>0</v>
      </c>
      <c r="EG109" s="63">
        <f>IFERROR(VLOOKUP(AE109,'Conversion Tables'!$G$16:$M$20,2,FALSE)/'Conversion Tables'!$H$20*'Conversion Tables'!$H$21,0)</f>
        <v>0</v>
      </c>
      <c r="EH109" s="63">
        <f>IFERROR(VLOOKUP(AF109,'Conversion Tables'!$G$16:$M$20,3,FALSE)/'Conversion Tables'!$I$20*'Conversion Tables'!$I$21,0)</f>
        <v>0</v>
      </c>
      <c r="EI109" s="63">
        <f>IFERROR(VLOOKUP(AG109,'Conversion Tables'!$G$16:$M$20,4,FALSE)/'Conversion Tables'!J$20*'Conversion Tables'!$J$21,0)</f>
        <v>0</v>
      </c>
      <c r="EJ109" s="63">
        <f>IFERROR(VLOOKUP(AH109,'Conversion Tables'!$G$16:$M$20,5,FALSE)/'Conversion Tables'!K$20*'Conversion Tables'!$K$21,0)</f>
        <v>0</v>
      </c>
      <c r="EK109" s="63">
        <f>IFERROR(VLOOKUP(AI109,'Conversion Tables'!$G$16:$M$20,6,FALSE)/'Conversion Tables'!L$20*'Conversion Tables'!$L$21,0)</f>
        <v>0</v>
      </c>
      <c r="EL109" s="63">
        <f>IFERROR(VLOOKUP(AJ109,'Conversion Tables'!$G$16:$M$20,7,FALSE)/'Conversion Tables'!M$20*'Conversion Tables'!$M$21,0)</f>
        <v>0</v>
      </c>
      <c r="EM109" s="64">
        <f t="shared" si="71"/>
        <v>0</v>
      </c>
    </row>
    <row r="110" spans="1:143" ht="16.5" thickBot="1" x14ac:dyDescent="0.3">
      <c r="A110" s="156">
        <v>99</v>
      </c>
      <c r="B110" s="66"/>
      <c r="C110" s="67"/>
      <c r="D110" s="67"/>
      <c r="E110" s="157"/>
      <c r="F110" s="67"/>
      <c r="G110" s="158"/>
      <c r="H110" s="110"/>
      <c r="I110" s="99"/>
      <c r="J110" s="118"/>
      <c r="K110" s="131" t="str">
        <f t="shared" si="56"/>
        <v/>
      </c>
      <c r="L110" s="119"/>
      <c r="M110" s="97"/>
      <c r="N110" s="97"/>
      <c r="O110" s="119"/>
      <c r="P110" s="97"/>
      <c r="Q110" s="97"/>
      <c r="R110" s="119"/>
      <c r="S110" s="97"/>
      <c r="T110" s="97"/>
      <c r="U110" s="119"/>
      <c r="V110" s="97"/>
      <c r="W110" s="119"/>
      <c r="X110" s="97"/>
      <c r="Y110" s="97"/>
      <c r="Z110" s="201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135">
        <f t="shared" si="57"/>
        <v>0</v>
      </c>
      <c r="AL110" s="135">
        <f t="shared" si="58"/>
        <v>0</v>
      </c>
      <c r="AM110" s="135">
        <f t="shared" si="59"/>
        <v>0</v>
      </c>
      <c r="AN110" s="135">
        <f t="shared" si="60"/>
        <v>0</v>
      </c>
      <c r="AO110" s="135">
        <f t="shared" si="61"/>
        <v>0</v>
      </c>
      <c r="AP110" s="135">
        <f t="shared" si="62"/>
        <v>0</v>
      </c>
      <c r="AQ110" s="135">
        <f t="shared" si="63"/>
        <v>0</v>
      </c>
      <c r="AR110" s="135">
        <f t="shared" si="64"/>
        <v>0</v>
      </c>
      <c r="AS110" s="135">
        <f t="shared" si="65"/>
        <v>0</v>
      </c>
      <c r="AT110" s="135">
        <f t="shared" si="66"/>
        <v>0</v>
      </c>
      <c r="AU110" s="170">
        <f t="shared" si="67"/>
        <v>0</v>
      </c>
      <c r="AV110" s="342" t="str">
        <f t="shared" si="54"/>
        <v/>
      </c>
      <c r="AW110" s="136" t="str">
        <f t="shared" si="68"/>
        <v/>
      </c>
      <c r="AX110" s="112"/>
      <c r="AY110" s="348" t="str">
        <f t="shared" si="69"/>
        <v/>
      </c>
      <c r="AZ110" s="133"/>
      <c r="BA110" s="149">
        <f t="shared" si="70"/>
        <v>0</v>
      </c>
      <c r="BB110" s="209"/>
      <c r="BC110" s="212"/>
      <c r="BD110" s="212"/>
      <c r="BE110" s="212"/>
      <c r="BF110" s="212"/>
      <c r="BG110" s="213"/>
      <c r="BH110" s="257" t="str">
        <f t="shared" si="55"/>
        <v/>
      </c>
      <c r="BI110" s="115"/>
      <c r="BJ110" s="116"/>
      <c r="BK110" s="116"/>
      <c r="BL110" s="116"/>
      <c r="BM110" s="116"/>
      <c r="BN110" s="116"/>
      <c r="BO110" s="116"/>
      <c r="BP110" s="140" t="str">
        <f>IF(AZ110&lt;=1,"",IF($BJ110="",0,VLOOKUP($BJ110,'Conversion Tables'!$B$37:$C$62,2,FALSE))+IF($BK110="",0,VLOOKUP($BK110,'Conversion Tables'!$B$37:$C$62,2,FALSE))+IF($BL110="",0,VLOOKUP($BL110,'Conversion Tables'!$B$37:$C$62,2,FALSE))+IF($BM110="",0,VLOOKUP($BM110,'Conversion Tables'!$B$37:$C$62,2,FALSE))+IF($BN110="",0,VLOOKUP($BN110,'Conversion Tables'!$B$37:$C$62,2,FALSE))+IF($BO110="",0,VLOOKUP($BO110,'Conversion Tables'!$B$37:$C$62,2,FALSE)))</f>
        <v/>
      </c>
      <c r="BQ110" s="138"/>
      <c r="BR110" s="117"/>
      <c r="CM110" s="63">
        <f>IFERROR(VLOOKUP(M110,'Conversion Tables'!$B$8:$E$32,2,FALSE),0)</f>
        <v>0</v>
      </c>
      <c r="CN110" s="63">
        <f>IFERROR(VLOOKUP(N110,'Conversion Tables'!$B$8:$E$32,2,FALSE),0)</f>
        <v>0</v>
      </c>
      <c r="CO110" s="63">
        <f>(CM110-CN110)/'Conversion Tables'!$C$32*Max_Point</f>
        <v>0</v>
      </c>
      <c r="CP110" s="63">
        <f>(1+SUMPRODUCT($EG110:$EI110,'Conversion Tables'!$S$8:$U$8))</f>
        <v>1</v>
      </c>
      <c r="CQ110" s="63">
        <f>(1+SUMPRODUCT($EJ110:$EL110,'Conversion Tables'!$V$8:$X$8))</f>
        <v>1</v>
      </c>
      <c r="CR110" s="64">
        <f>CO110*CP110*CQ110*'Weighting Scale'!$D$10</f>
        <v>0</v>
      </c>
      <c r="CS110" s="63">
        <f>IFERROR(VLOOKUP(P110,'Conversion Tables'!$B$8:$E$32,3,FALSE),0)</f>
        <v>0</v>
      </c>
      <c r="CT110" s="63">
        <f>IFERROR(VLOOKUP(Q110,'Conversion Tables'!$B$8:$E$32,3,FALSE),0)</f>
        <v>0</v>
      </c>
      <c r="CU110" s="63">
        <f>(CS110-CT110)/'Conversion Tables'!$D$32*Max_Point</f>
        <v>0</v>
      </c>
      <c r="CV110" s="63">
        <f>(1+SUMPRODUCT($EG110:$EI110,'Conversion Tables'!$S$9:$U$9))</f>
        <v>1</v>
      </c>
      <c r="CW110" s="63">
        <f>(1+SUMPRODUCT($EJ110:$EL110,'Conversion Tables'!$V$9:$X$9))</f>
        <v>1</v>
      </c>
      <c r="CX110" s="64">
        <f>CU110*CV110*CW110*'Weighting Scale'!$D$11</f>
        <v>0</v>
      </c>
      <c r="CY110" s="63">
        <f>IFERROR(VLOOKUP(S110,'Conversion Tables'!$B$8:$E$32,4,FALSE),0)</f>
        <v>0</v>
      </c>
      <c r="CZ110" s="63">
        <f>IFERROR(VLOOKUP(T110,'Conversion Tables'!$B$8:$E$32,4,FALSE),0)</f>
        <v>0</v>
      </c>
      <c r="DA110" s="63">
        <f>(CY110-CZ110)/'Conversion Tables'!$E$32*Max_Point</f>
        <v>0</v>
      </c>
      <c r="DB110" s="63">
        <f>(1+SUMPRODUCT($EG110:$EI110,'Conversion Tables'!$S$10:$U$10))</f>
        <v>1</v>
      </c>
      <c r="DC110" s="63">
        <f>(1+SUMPRODUCT($EJ110:$EL110,'Conversion Tables'!$V$10:$X$10))</f>
        <v>1</v>
      </c>
      <c r="DD110" s="64">
        <f>DA110*DB110*DC110*'Weighting Scale'!$D$12</f>
        <v>0</v>
      </c>
      <c r="DE110" s="63">
        <f>IFERROR(VLOOKUP(V110,'Conversion Tables'!$G$8:$N$12,2, FALSE)/'Conversion Tables'!$H$12*Max_Point,0)</f>
        <v>0</v>
      </c>
      <c r="DF110" s="63">
        <f>(1+SUMPRODUCT($EG110:$EI110,'Conversion Tables'!$S$11:$U$11))</f>
        <v>1</v>
      </c>
      <c r="DG110" s="63">
        <f>(1+SUMPRODUCT($EJ110:$EL110,'Conversion Tables'!$V$11:$X$11))</f>
        <v>1</v>
      </c>
      <c r="DH110" s="64">
        <f>DE110*DF110*DG110*'Weighting Scale'!$D$14</f>
        <v>0</v>
      </c>
      <c r="DI110" s="63">
        <f>IFERROR(VLOOKUP(X110,'Conversion Tables'!$G$8:$N$12,3,FALSE)/'Conversion Tables'!$I$12*Max_Point,0)</f>
        <v>0</v>
      </c>
      <c r="DJ110" s="63">
        <f>(1+SUMPRODUCT($EG110:$EI110,'Conversion Tables'!$S$12:$U$12))</f>
        <v>1</v>
      </c>
      <c r="DK110" s="63">
        <f>(1+SUMPRODUCT($EJ110:$EL110,'Conversion Tables'!$V$12:$X$12))</f>
        <v>1</v>
      </c>
      <c r="DL110" s="64">
        <f>DI110*DJ110*DK110*'Weighting Scale'!$D$15</f>
        <v>0</v>
      </c>
      <c r="DM110" s="63">
        <f>IFERROR(VLOOKUP(Y110,'Conversion Tables'!$G$8:$N$12,4,FALSE)/'Conversion Tables'!$J$12*Max_Point,0)</f>
        <v>0</v>
      </c>
      <c r="DN110" s="63">
        <f>(1+SUMPRODUCT($EG110:$EI110,'Conversion Tables'!$S$13:$U$13))</f>
        <v>1</v>
      </c>
      <c r="DO110" s="63">
        <f>(1+SUMPRODUCT($EJ110:$EL110,'Conversion Tables'!$V$13:$X$13))</f>
        <v>1</v>
      </c>
      <c r="DP110" s="64">
        <f>DM110*DN110*DO110*'Weighting Scale'!$D$13</f>
        <v>0</v>
      </c>
      <c r="DQ110" s="63">
        <f>IFERROR(VLOOKUP(AA110,'Conversion Tables'!$G$8:$N$12,4,FALSE)/'Conversion Tables'!$K$12*Max_Point,0)</f>
        <v>0</v>
      </c>
      <c r="DR110" s="63">
        <f>(1+SUMPRODUCT($EG110:$EI110,'Conversion Tables'!$S$14:$U$14))</f>
        <v>1</v>
      </c>
      <c r="DS110" s="63">
        <f>(1+SUMPRODUCT($EJ110:$EL110,'Conversion Tables'!$V$14:$X$14))</f>
        <v>1</v>
      </c>
      <c r="DT110" s="64">
        <f>DQ110*DR110*DS110*'Weighting Scale'!$D$16</f>
        <v>0</v>
      </c>
      <c r="DU110" s="63">
        <f>IFERROR(VLOOKUP(AB110,'Conversion Tables'!$G$8:$N$12,5,FALSE)/'Conversion Tables'!$L$12*Max_Point,0)</f>
        <v>0</v>
      </c>
      <c r="DV110" s="63">
        <f>(1+SUMPRODUCT($EG110:$EI110,'Conversion Tables'!$S$15:$U$15))</f>
        <v>1</v>
      </c>
      <c r="DW110" s="63">
        <f>(1+SUMPRODUCT($EJ110:$EL110,'Conversion Tables'!$V$15:$X$15))</f>
        <v>1</v>
      </c>
      <c r="DX110" s="64">
        <f>DU110*DV110*DW110*'Weighting Scale'!$D$17</f>
        <v>0</v>
      </c>
      <c r="DY110" s="63">
        <f>IFERROR(VLOOKUP(AC110,'Conversion Tables'!$G$8:$N$12,6,FALSE)/'Conversion Tables'!$M$12*Max_Point,0)</f>
        <v>0</v>
      </c>
      <c r="DZ110" s="63">
        <f>(1+SUMPRODUCT($EG110:$EI110,'Conversion Tables'!$S$16:$U$16))</f>
        <v>1</v>
      </c>
      <c r="EA110" s="63">
        <f>(1+SUMPRODUCT($EJ110:$EL110,'Conversion Tables'!$V$16:$X$16))</f>
        <v>1</v>
      </c>
      <c r="EB110" s="64">
        <f>DY110*DZ110*EA110*'Weighting Scale'!$D$18</f>
        <v>0</v>
      </c>
      <c r="EC110" s="63">
        <f>IFERROR(VLOOKUP(AD110,'Conversion Tables'!$G$8:$N$12,7,FALSE)/'Conversion Tables'!$N$12*Max_Point,0)</f>
        <v>0</v>
      </c>
      <c r="ED110" s="63">
        <f>(1+SUMPRODUCT($EG110:$EI110,'Conversion Tables'!$S$17:$U$17))</f>
        <v>1</v>
      </c>
      <c r="EE110" s="63">
        <f>(1+SUMPRODUCT($EJ110:$EL110,'Conversion Tables'!$V$17:$X$17))</f>
        <v>1</v>
      </c>
      <c r="EF110" s="64">
        <f>EC110*ED110*EE110*'Weighting Scale'!$D$19</f>
        <v>0</v>
      </c>
      <c r="EG110" s="63">
        <f>IFERROR(VLOOKUP(AE110,'Conversion Tables'!$G$16:$M$20,2,FALSE)/'Conversion Tables'!$H$20*'Conversion Tables'!$H$21,0)</f>
        <v>0</v>
      </c>
      <c r="EH110" s="63">
        <f>IFERROR(VLOOKUP(AF110,'Conversion Tables'!$G$16:$M$20,3,FALSE)/'Conversion Tables'!$I$20*'Conversion Tables'!$I$21,0)</f>
        <v>0</v>
      </c>
      <c r="EI110" s="63">
        <f>IFERROR(VLOOKUP(AG110,'Conversion Tables'!$G$16:$M$20,4,FALSE)/'Conversion Tables'!J$20*'Conversion Tables'!$J$21,0)</f>
        <v>0</v>
      </c>
      <c r="EJ110" s="63">
        <f>IFERROR(VLOOKUP(AH110,'Conversion Tables'!$G$16:$M$20,5,FALSE)/'Conversion Tables'!K$20*'Conversion Tables'!$K$21,0)</f>
        <v>0</v>
      </c>
      <c r="EK110" s="63">
        <f>IFERROR(VLOOKUP(AI110,'Conversion Tables'!$G$16:$M$20,6,FALSE)/'Conversion Tables'!L$20*'Conversion Tables'!$L$21,0)</f>
        <v>0</v>
      </c>
      <c r="EL110" s="63">
        <f>IFERROR(VLOOKUP(AJ110,'Conversion Tables'!$G$16:$M$20,7,FALSE)/'Conversion Tables'!M$20*'Conversion Tables'!$M$21,0)</f>
        <v>0</v>
      </c>
      <c r="EM110" s="64">
        <f t="shared" si="71"/>
        <v>0</v>
      </c>
    </row>
    <row r="111" spans="1:143" ht="16.5" thickBot="1" x14ac:dyDescent="0.3">
      <c r="A111" s="156">
        <v>100</v>
      </c>
      <c r="B111" s="66"/>
      <c r="C111" s="67"/>
      <c r="D111" s="67"/>
      <c r="E111" s="157"/>
      <c r="F111" s="67"/>
      <c r="G111" s="158"/>
      <c r="H111" s="110"/>
      <c r="I111" s="99"/>
      <c r="J111" s="118"/>
      <c r="K111" s="131" t="str">
        <f t="shared" si="56"/>
        <v/>
      </c>
      <c r="L111" s="119"/>
      <c r="M111" s="97"/>
      <c r="N111" s="97"/>
      <c r="O111" s="119"/>
      <c r="P111" s="97"/>
      <c r="Q111" s="97"/>
      <c r="R111" s="119"/>
      <c r="S111" s="97"/>
      <c r="T111" s="97"/>
      <c r="U111" s="119"/>
      <c r="V111" s="97"/>
      <c r="W111" s="119"/>
      <c r="X111" s="97"/>
      <c r="Y111" s="97"/>
      <c r="Z111" s="201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135">
        <f t="shared" si="57"/>
        <v>0</v>
      </c>
      <c r="AL111" s="135">
        <f t="shared" si="58"/>
        <v>0</v>
      </c>
      <c r="AM111" s="135">
        <f t="shared" si="59"/>
        <v>0</v>
      </c>
      <c r="AN111" s="135">
        <f t="shared" si="60"/>
        <v>0</v>
      </c>
      <c r="AO111" s="135">
        <f t="shared" si="61"/>
        <v>0</v>
      </c>
      <c r="AP111" s="135">
        <f t="shared" si="62"/>
        <v>0</v>
      </c>
      <c r="AQ111" s="135">
        <f t="shared" si="63"/>
        <v>0</v>
      </c>
      <c r="AR111" s="135">
        <f t="shared" si="64"/>
        <v>0</v>
      </c>
      <c r="AS111" s="135">
        <f t="shared" si="65"/>
        <v>0</v>
      </c>
      <c r="AT111" s="135">
        <f t="shared" si="66"/>
        <v>0</v>
      </c>
      <c r="AU111" s="170">
        <f t="shared" si="67"/>
        <v>0</v>
      </c>
      <c r="AV111" s="342" t="str">
        <f t="shared" si="54"/>
        <v/>
      </c>
      <c r="AW111" s="136" t="str">
        <f t="shared" si="68"/>
        <v/>
      </c>
      <c r="AX111" s="112"/>
      <c r="AY111" s="348" t="str">
        <f t="shared" si="69"/>
        <v/>
      </c>
      <c r="AZ111" s="133"/>
      <c r="BA111" s="149">
        <f t="shared" si="70"/>
        <v>0</v>
      </c>
      <c r="BB111" s="209"/>
      <c r="BC111" s="212"/>
      <c r="BD111" s="212"/>
      <c r="BE111" s="212"/>
      <c r="BF111" s="212"/>
      <c r="BG111" s="213"/>
      <c r="BH111" s="257" t="str">
        <f t="shared" si="55"/>
        <v/>
      </c>
      <c r="BI111" s="115"/>
      <c r="BJ111" s="116"/>
      <c r="BK111" s="116"/>
      <c r="BL111" s="116"/>
      <c r="BM111" s="116"/>
      <c r="BN111" s="116"/>
      <c r="BO111" s="116"/>
      <c r="BP111" s="140" t="str">
        <f>IF(AZ111&lt;=1,"",IF($BJ111="",0,VLOOKUP($BJ111,'Conversion Tables'!$B$37:$C$62,2,FALSE))+IF($BK111="",0,VLOOKUP($BK111,'Conversion Tables'!$B$37:$C$62,2,FALSE))+IF($BL111="",0,VLOOKUP($BL111,'Conversion Tables'!$B$37:$C$62,2,FALSE))+IF($BM111="",0,VLOOKUP($BM111,'Conversion Tables'!$B$37:$C$62,2,FALSE))+IF($BN111="",0,VLOOKUP($BN111,'Conversion Tables'!$B$37:$C$62,2,FALSE))+IF($BO111="",0,VLOOKUP($BO111,'Conversion Tables'!$B$37:$C$62,2,FALSE)))</f>
        <v/>
      </c>
      <c r="BQ111" s="138"/>
      <c r="BR111" s="117"/>
      <c r="CM111" s="63">
        <f>IFERROR(VLOOKUP(M111,'Conversion Tables'!$B$8:$E$32,2,FALSE),0)</f>
        <v>0</v>
      </c>
      <c r="CN111" s="63">
        <f>IFERROR(VLOOKUP(N111,'Conversion Tables'!$B$8:$E$32,2,FALSE),0)</f>
        <v>0</v>
      </c>
      <c r="CO111" s="63">
        <f>(CM111-CN111)/'Conversion Tables'!$C$32*Max_Point</f>
        <v>0</v>
      </c>
      <c r="CP111" s="63">
        <f>(1+SUMPRODUCT($EG111:$EI111,'Conversion Tables'!$S$8:$U$8))</f>
        <v>1</v>
      </c>
      <c r="CQ111" s="63">
        <f>(1+SUMPRODUCT($EJ111:$EL111,'Conversion Tables'!$V$8:$X$8))</f>
        <v>1</v>
      </c>
      <c r="CR111" s="64">
        <f>CO111*CP111*CQ111*'Weighting Scale'!$D$10</f>
        <v>0</v>
      </c>
      <c r="CS111" s="63">
        <f>IFERROR(VLOOKUP(P111,'Conversion Tables'!$B$8:$E$32,3,FALSE),0)</f>
        <v>0</v>
      </c>
      <c r="CT111" s="63">
        <f>IFERROR(VLOOKUP(Q111,'Conversion Tables'!$B$8:$E$32,3,FALSE),0)</f>
        <v>0</v>
      </c>
      <c r="CU111" s="63">
        <f>(CS111-CT111)/'Conversion Tables'!$D$32*Max_Point</f>
        <v>0</v>
      </c>
      <c r="CV111" s="63">
        <f>(1+SUMPRODUCT($EG111:$EI111,'Conversion Tables'!$S$9:$U$9))</f>
        <v>1</v>
      </c>
      <c r="CW111" s="63">
        <f>(1+SUMPRODUCT($EJ111:$EL111,'Conversion Tables'!$V$9:$X$9))</f>
        <v>1</v>
      </c>
      <c r="CX111" s="64">
        <f>CU111*CV111*CW111*'Weighting Scale'!$D$11</f>
        <v>0</v>
      </c>
      <c r="CY111" s="63">
        <f>IFERROR(VLOOKUP(S111,'Conversion Tables'!$B$8:$E$32,4,FALSE),0)</f>
        <v>0</v>
      </c>
      <c r="CZ111" s="63">
        <f>IFERROR(VLOOKUP(T111,'Conversion Tables'!$B$8:$E$32,4,FALSE),0)</f>
        <v>0</v>
      </c>
      <c r="DA111" s="63">
        <f>(CY111-CZ111)/'Conversion Tables'!$E$32*Max_Point</f>
        <v>0</v>
      </c>
      <c r="DB111" s="63">
        <f>(1+SUMPRODUCT($EG111:$EI111,'Conversion Tables'!$S$10:$U$10))</f>
        <v>1</v>
      </c>
      <c r="DC111" s="63">
        <f>(1+SUMPRODUCT($EJ111:$EL111,'Conversion Tables'!$V$10:$X$10))</f>
        <v>1</v>
      </c>
      <c r="DD111" s="64">
        <f>DA111*DB111*DC111*'Weighting Scale'!$D$12</f>
        <v>0</v>
      </c>
      <c r="DE111" s="63">
        <f>IFERROR(VLOOKUP(V111,'Conversion Tables'!$G$8:$N$12,2, FALSE)/'Conversion Tables'!$H$12*Max_Point,0)</f>
        <v>0</v>
      </c>
      <c r="DF111" s="63">
        <f>(1+SUMPRODUCT($EG111:$EI111,'Conversion Tables'!$S$11:$U$11))</f>
        <v>1</v>
      </c>
      <c r="DG111" s="63">
        <f>(1+SUMPRODUCT($EJ111:$EL111,'Conversion Tables'!$V$11:$X$11))</f>
        <v>1</v>
      </c>
      <c r="DH111" s="64">
        <f>DE111*DF111*DG111*'Weighting Scale'!$D$14</f>
        <v>0</v>
      </c>
      <c r="DI111" s="63">
        <f>IFERROR(VLOOKUP(X111,'Conversion Tables'!$G$8:$N$12,3,FALSE)/'Conversion Tables'!$I$12*Max_Point,0)</f>
        <v>0</v>
      </c>
      <c r="DJ111" s="63">
        <f>(1+SUMPRODUCT($EG111:$EI111,'Conversion Tables'!$S$12:$U$12))</f>
        <v>1</v>
      </c>
      <c r="DK111" s="63">
        <f>(1+SUMPRODUCT($EJ111:$EL111,'Conversion Tables'!$V$12:$X$12))</f>
        <v>1</v>
      </c>
      <c r="DL111" s="64">
        <f>DI111*DJ111*DK111*'Weighting Scale'!$D$15</f>
        <v>0</v>
      </c>
      <c r="DM111" s="63">
        <f>IFERROR(VLOOKUP(Y111,'Conversion Tables'!$G$8:$N$12,4,FALSE)/'Conversion Tables'!$J$12*Max_Point,0)</f>
        <v>0</v>
      </c>
      <c r="DN111" s="63">
        <f>(1+SUMPRODUCT($EG111:$EI111,'Conversion Tables'!$S$13:$U$13))</f>
        <v>1</v>
      </c>
      <c r="DO111" s="63">
        <f>(1+SUMPRODUCT($EJ111:$EL111,'Conversion Tables'!$V$13:$X$13))</f>
        <v>1</v>
      </c>
      <c r="DP111" s="64">
        <f>DM111*DN111*DO111*'Weighting Scale'!$D$13</f>
        <v>0</v>
      </c>
      <c r="DQ111" s="63">
        <f>IFERROR(VLOOKUP(AA111,'Conversion Tables'!$G$8:$N$12,4,FALSE)/'Conversion Tables'!$K$12*Max_Point,0)</f>
        <v>0</v>
      </c>
      <c r="DR111" s="63">
        <f>(1+SUMPRODUCT($EG111:$EI111,'Conversion Tables'!$S$14:$U$14))</f>
        <v>1</v>
      </c>
      <c r="DS111" s="63">
        <f>(1+SUMPRODUCT($EJ111:$EL111,'Conversion Tables'!$V$14:$X$14))</f>
        <v>1</v>
      </c>
      <c r="DT111" s="64">
        <f>DQ111*DR111*DS111*'Weighting Scale'!$D$16</f>
        <v>0</v>
      </c>
      <c r="DU111" s="63">
        <f>IFERROR(VLOOKUP(AB111,'Conversion Tables'!$G$8:$N$12,5,FALSE)/'Conversion Tables'!$L$12*Max_Point,0)</f>
        <v>0</v>
      </c>
      <c r="DV111" s="63">
        <f>(1+SUMPRODUCT($EG111:$EI111,'Conversion Tables'!$S$15:$U$15))</f>
        <v>1</v>
      </c>
      <c r="DW111" s="63">
        <f>(1+SUMPRODUCT($EJ111:$EL111,'Conversion Tables'!$V$15:$X$15))</f>
        <v>1</v>
      </c>
      <c r="DX111" s="64">
        <f>DU111*DV111*DW111*'Weighting Scale'!$D$17</f>
        <v>0</v>
      </c>
      <c r="DY111" s="63">
        <f>IFERROR(VLOOKUP(AC111,'Conversion Tables'!$G$8:$N$12,6,FALSE)/'Conversion Tables'!$M$12*Max_Point,0)</f>
        <v>0</v>
      </c>
      <c r="DZ111" s="63">
        <f>(1+SUMPRODUCT($EG111:$EI111,'Conversion Tables'!$S$16:$U$16))</f>
        <v>1</v>
      </c>
      <c r="EA111" s="63">
        <f>(1+SUMPRODUCT($EJ111:$EL111,'Conversion Tables'!$V$16:$X$16))</f>
        <v>1</v>
      </c>
      <c r="EB111" s="64">
        <f>DY111*DZ111*EA111*'Weighting Scale'!$D$18</f>
        <v>0</v>
      </c>
      <c r="EC111" s="63">
        <f>IFERROR(VLOOKUP(AD111,'Conversion Tables'!$G$8:$N$12,7,FALSE)/'Conversion Tables'!$N$12*Max_Point,0)</f>
        <v>0</v>
      </c>
      <c r="ED111" s="63">
        <f>(1+SUMPRODUCT($EG111:$EI111,'Conversion Tables'!$S$17:$U$17))</f>
        <v>1</v>
      </c>
      <c r="EE111" s="63">
        <f>(1+SUMPRODUCT($EJ111:$EL111,'Conversion Tables'!$V$17:$X$17))</f>
        <v>1</v>
      </c>
      <c r="EF111" s="64">
        <f>EC111*ED111*EE111*'Weighting Scale'!$D$19</f>
        <v>0</v>
      </c>
      <c r="EG111" s="63">
        <f>IFERROR(VLOOKUP(AE111,'Conversion Tables'!$G$16:$M$20,2,FALSE)/'Conversion Tables'!$H$20*'Conversion Tables'!$H$21,0)</f>
        <v>0</v>
      </c>
      <c r="EH111" s="63">
        <f>IFERROR(VLOOKUP(AF111,'Conversion Tables'!$G$16:$M$20,3,FALSE)/'Conversion Tables'!$I$20*'Conversion Tables'!$I$21,0)</f>
        <v>0</v>
      </c>
      <c r="EI111" s="63">
        <f>IFERROR(VLOOKUP(AG111,'Conversion Tables'!$G$16:$M$20,4,FALSE)/'Conversion Tables'!J$20*'Conversion Tables'!$J$21,0)</f>
        <v>0</v>
      </c>
      <c r="EJ111" s="63">
        <f>IFERROR(VLOOKUP(AH111,'Conversion Tables'!$G$16:$M$20,5,FALSE)/'Conversion Tables'!K$20*'Conversion Tables'!$K$21,0)</f>
        <v>0</v>
      </c>
      <c r="EK111" s="63">
        <f>IFERROR(VLOOKUP(AI111,'Conversion Tables'!$G$16:$M$20,6,FALSE)/'Conversion Tables'!L$20*'Conversion Tables'!$L$21,0)</f>
        <v>0</v>
      </c>
      <c r="EL111" s="63">
        <f>IFERROR(VLOOKUP(AJ111,'Conversion Tables'!$G$16:$M$20,7,FALSE)/'Conversion Tables'!M$20*'Conversion Tables'!$M$21,0)</f>
        <v>0</v>
      </c>
      <c r="EM111" s="64">
        <f t="shared" si="71"/>
        <v>0</v>
      </c>
    </row>
    <row r="112" spans="1:143" ht="16.5" thickBot="1" x14ac:dyDescent="0.3">
      <c r="A112" s="156">
        <v>101</v>
      </c>
      <c r="B112" s="66"/>
      <c r="C112" s="67"/>
      <c r="D112" s="67"/>
      <c r="E112" s="157"/>
      <c r="F112" s="67"/>
      <c r="G112" s="158"/>
      <c r="H112" s="110"/>
      <c r="I112" s="99"/>
      <c r="J112" s="118"/>
      <c r="K112" s="131" t="str">
        <f t="shared" si="56"/>
        <v/>
      </c>
      <c r="L112" s="119"/>
      <c r="M112" s="97"/>
      <c r="N112" s="97"/>
      <c r="O112" s="119"/>
      <c r="P112" s="97"/>
      <c r="Q112" s="97"/>
      <c r="R112" s="119"/>
      <c r="S112" s="97"/>
      <c r="T112" s="97"/>
      <c r="U112" s="119"/>
      <c r="V112" s="97"/>
      <c r="W112" s="119"/>
      <c r="X112" s="97"/>
      <c r="Y112" s="97"/>
      <c r="Z112" s="201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135">
        <f t="shared" si="57"/>
        <v>0</v>
      </c>
      <c r="AL112" s="135">
        <f t="shared" si="58"/>
        <v>0</v>
      </c>
      <c r="AM112" s="135">
        <f t="shared" si="59"/>
        <v>0</v>
      </c>
      <c r="AN112" s="135">
        <f t="shared" si="60"/>
        <v>0</v>
      </c>
      <c r="AO112" s="135">
        <f t="shared" si="61"/>
        <v>0</v>
      </c>
      <c r="AP112" s="135">
        <f t="shared" si="62"/>
        <v>0</v>
      </c>
      <c r="AQ112" s="135">
        <f t="shared" si="63"/>
        <v>0</v>
      </c>
      <c r="AR112" s="135">
        <f t="shared" si="64"/>
        <v>0</v>
      </c>
      <c r="AS112" s="135">
        <f t="shared" si="65"/>
        <v>0</v>
      </c>
      <c r="AT112" s="135">
        <f t="shared" si="66"/>
        <v>0</v>
      </c>
      <c r="AU112" s="170">
        <f t="shared" si="67"/>
        <v>0</v>
      </c>
      <c r="AV112" s="342" t="str">
        <f t="shared" si="54"/>
        <v/>
      </c>
      <c r="AW112" s="136" t="str">
        <f t="shared" si="68"/>
        <v/>
      </c>
      <c r="AX112" s="112"/>
      <c r="AY112" s="348" t="str">
        <f t="shared" si="69"/>
        <v/>
      </c>
      <c r="AZ112" s="133"/>
      <c r="BA112" s="149">
        <f t="shared" si="70"/>
        <v>0</v>
      </c>
      <c r="BB112" s="209"/>
      <c r="BC112" s="212"/>
      <c r="BD112" s="212"/>
      <c r="BE112" s="212"/>
      <c r="BF112" s="212"/>
      <c r="BG112" s="213"/>
      <c r="BH112" s="257" t="str">
        <f t="shared" si="55"/>
        <v/>
      </c>
      <c r="BI112" s="115"/>
      <c r="BJ112" s="116"/>
      <c r="BK112" s="116"/>
      <c r="BL112" s="116"/>
      <c r="BM112" s="116"/>
      <c r="BN112" s="116"/>
      <c r="BO112" s="116"/>
      <c r="BP112" s="140" t="str">
        <f>IF(AZ112&lt;=1,"",IF($BJ112="",0,VLOOKUP($BJ112,'Conversion Tables'!$B$37:$C$62,2,FALSE))+IF($BK112="",0,VLOOKUP($BK112,'Conversion Tables'!$B$37:$C$62,2,FALSE))+IF($BL112="",0,VLOOKUP($BL112,'Conversion Tables'!$B$37:$C$62,2,FALSE))+IF($BM112="",0,VLOOKUP($BM112,'Conversion Tables'!$B$37:$C$62,2,FALSE))+IF($BN112="",0,VLOOKUP($BN112,'Conversion Tables'!$B$37:$C$62,2,FALSE))+IF($BO112="",0,VLOOKUP($BO112,'Conversion Tables'!$B$37:$C$62,2,FALSE)))</f>
        <v/>
      </c>
      <c r="BQ112" s="138"/>
      <c r="BR112" s="117"/>
      <c r="CM112" s="63">
        <f>IFERROR(VLOOKUP(M112,'Conversion Tables'!$B$8:$E$32,2,FALSE),0)</f>
        <v>0</v>
      </c>
      <c r="CN112" s="63">
        <f>IFERROR(VLOOKUP(N112,'Conversion Tables'!$B$8:$E$32,2,FALSE),0)</f>
        <v>0</v>
      </c>
      <c r="CO112" s="63">
        <f>(CM112-CN112)/'Conversion Tables'!$C$32*Max_Point</f>
        <v>0</v>
      </c>
      <c r="CP112" s="63">
        <f>(1+SUMPRODUCT($EG112:$EI112,'Conversion Tables'!$S$8:$U$8))</f>
        <v>1</v>
      </c>
      <c r="CQ112" s="63">
        <f>(1+SUMPRODUCT($EJ112:$EL112,'Conversion Tables'!$V$8:$X$8))</f>
        <v>1</v>
      </c>
      <c r="CR112" s="64">
        <f>CO112*CP112*CQ112*'Weighting Scale'!$D$10</f>
        <v>0</v>
      </c>
      <c r="CS112" s="63">
        <f>IFERROR(VLOOKUP(P112,'Conversion Tables'!$B$8:$E$32,3,FALSE),0)</f>
        <v>0</v>
      </c>
      <c r="CT112" s="63">
        <f>IFERROR(VLOOKUP(Q112,'Conversion Tables'!$B$8:$E$32,3,FALSE),0)</f>
        <v>0</v>
      </c>
      <c r="CU112" s="63">
        <f>(CS112-CT112)/'Conversion Tables'!$D$32*Max_Point</f>
        <v>0</v>
      </c>
      <c r="CV112" s="63">
        <f>(1+SUMPRODUCT($EG112:$EI112,'Conversion Tables'!$S$9:$U$9))</f>
        <v>1</v>
      </c>
      <c r="CW112" s="63">
        <f>(1+SUMPRODUCT($EJ112:$EL112,'Conversion Tables'!$V$9:$X$9))</f>
        <v>1</v>
      </c>
      <c r="CX112" s="64">
        <f>CU112*CV112*CW112*'Weighting Scale'!$D$11</f>
        <v>0</v>
      </c>
      <c r="CY112" s="63">
        <f>IFERROR(VLOOKUP(S112,'Conversion Tables'!$B$8:$E$32,4,FALSE),0)</f>
        <v>0</v>
      </c>
      <c r="CZ112" s="63">
        <f>IFERROR(VLOOKUP(T112,'Conversion Tables'!$B$8:$E$32,4,FALSE),0)</f>
        <v>0</v>
      </c>
      <c r="DA112" s="63">
        <f>(CY112-CZ112)/'Conversion Tables'!$E$32*Max_Point</f>
        <v>0</v>
      </c>
      <c r="DB112" s="63">
        <f>(1+SUMPRODUCT($EG112:$EI112,'Conversion Tables'!$S$10:$U$10))</f>
        <v>1</v>
      </c>
      <c r="DC112" s="63">
        <f>(1+SUMPRODUCT($EJ112:$EL112,'Conversion Tables'!$V$10:$X$10))</f>
        <v>1</v>
      </c>
      <c r="DD112" s="64">
        <f>DA112*DB112*DC112*'Weighting Scale'!$D$12</f>
        <v>0</v>
      </c>
      <c r="DE112" s="63">
        <f>IFERROR(VLOOKUP(V112,'Conversion Tables'!$G$8:$N$12,2, FALSE)/'Conversion Tables'!$H$12*Max_Point,0)</f>
        <v>0</v>
      </c>
      <c r="DF112" s="63">
        <f>(1+SUMPRODUCT($EG112:$EI112,'Conversion Tables'!$S$11:$U$11))</f>
        <v>1</v>
      </c>
      <c r="DG112" s="63">
        <f>(1+SUMPRODUCT($EJ112:$EL112,'Conversion Tables'!$V$11:$X$11))</f>
        <v>1</v>
      </c>
      <c r="DH112" s="64">
        <f>DE112*DF112*DG112*'Weighting Scale'!$D$14</f>
        <v>0</v>
      </c>
      <c r="DI112" s="63">
        <f>IFERROR(VLOOKUP(X112,'Conversion Tables'!$G$8:$N$12,3,FALSE)/'Conversion Tables'!$I$12*Max_Point,0)</f>
        <v>0</v>
      </c>
      <c r="DJ112" s="63">
        <f>(1+SUMPRODUCT($EG112:$EI112,'Conversion Tables'!$S$12:$U$12))</f>
        <v>1</v>
      </c>
      <c r="DK112" s="63">
        <f>(1+SUMPRODUCT($EJ112:$EL112,'Conversion Tables'!$V$12:$X$12))</f>
        <v>1</v>
      </c>
      <c r="DL112" s="64">
        <f>DI112*DJ112*DK112*'Weighting Scale'!$D$15</f>
        <v>0</v>
      </c>
      <c r="DM112" s="63">
        <f>IFERROR(VLOOKUP(Y112,'Conversion Tables'!$G$8:$N$12,4,FALSE)/'Conversion Tables'!$J$12*Max_Point,0)</f>
        <v>0</v>
      </c>
      <c r="DN112" s="63">
        <f>(1+SUMPRODUCT($EG112:$EI112,'Conversion Tables'!$S$13:$U$13))</f>
        <v>1</v>
      </c>
      <c r="DO112" s="63">
        <f>(1+SUMPRODUCT($EJ112:$EL112,'Conversion Tables'!$V$13:$X$13))</f>
        <v>1</v>
      </c>
      <c r="DP112" s="64">
        <f>DM112*DN112*DO112*'Weighting Scale'!$D$13</f>
        <v>0</v>
      </c>
      <c r="DQ112" s="63">
        <f>IFERROR(VLOOKUP(AA112,'Conversion Tables'!$G$8:$N$12,4,FALSE)/'Conversion Tables'!$K$12*Max_Point,0)</f>
        <v>0</v>
      </c>
      <c r="DR112" s="63">
        <f>(1+SUMPRODUCT($EG112:$EI112,'Conversion Tables'!$S$14:$U$14))</f>
        <v>1</v>
      </c>
      <c r="DS112" s="63">
        <f>(1+SUMPRODUCT($EJ112:$EL112,'Conversion Tables'!$V$14:$X$14))</f>
        <v>1</v>
      </c>
      <c r="DT112" s="64">
        <f>DQ112*DR112*DS112*'Weighting Scale'!$D$16</f>
        <v>0</v>
      </c>
      <c r="DU112" s="63">
        <f>IFERROR(VLOOKUP(AB112,'Conversion Tables'!$G$8:$N$12,5,FALSE)/'Conversion Tables'!$L$12*Max_Point,0)</f>
        <v>0</v>
      </c>
      <c r="DV112" s="63">
        <f>(1+SUMPRODUCT($EG112:$EI112,'Conversion Tables'!$S$15:$U$15))</f>
        <v>1</v>
      </c>
      <c r="DW112" s="63">
        <f>(1+SUMPRODUCT($EJ112:$EL112,'Conversion Tables'!$V$15:$X$15))</f>
        <v>1</v>
      </c>
      <c r="DX112" s="64">
        <f>DU112*DV112*DW112*'Weighting Scale'!$D$17</f>
        <v>0</v>
      </c>
      <c r="DY112" s="63">
        <f>IFERROR(VLOOKUP(AC112,'Conversion Tables'!$G$8:$N$12,6,FALSE)/'Conversion Tables'!$M$12*Max_Point,0)</f>
        <v>0</v>
      </c>
      <c r="DZ112" s="63">
        <f>(1+SUMPRODUCT($EG112:$EI112,'Conversion Tables'!$S$16:$U$16))</f>
        <v>1</v>
      </c>
      <c r="EA112" s="63">
        <f>(1+SUMPRODUCT($EJ112:$EL112,'Conversion Tables'!$V$16:$X$16))</f>
        <v>1</v>
      </c>
      <c r="EB112" s="64">
        <f>DY112*DZ112*EA112*'Weighting Scale'!$D$18</f>
        <v>0</v>
      </c>
      <c r="EC112" s="63">
        <f>IFERROR(VLOOKUP(AD112,'Conversion Tables'!$G$8:$N$12,7,FALSE)/'Conversion Tables'!$N$12*Max_Point,0)</f>
        <v>0</v>
      </c>
      <c r="ED112" s="63">
        <f>(1+SUMPRODUCT($EG112:$EI112,'Conversion Tables'!$S$17:$U$17))</f>
        <v>1</v>
      </c>
      <c r="EE112" s="63">
        <f>(1+SUMPRODUCT($EJ112:$EL112,'Conversion Tables'!$V$17:$X$17))</f>
        <v>1</v>
      </c>
      <c r="EF112" s="64">
        <f>EC112*ED112*EE112*'Weighting Scale'!$D$19</f>
        <v>0</v>
      </c>
      <c r="EG112" s="63">
        <f>IFERROR(VLOOKUP(AE112,'Conversion Tables'!$G$16:$M$20,2,FALSE)/'Conversion Tables'!$H$20*'Conversion Tables'!$H$21,0)</f>
        <v>0</v>
      </c>
      <c r="EH112" s="63">
        <f>IFERROR(VLOOKUP(AF112,'Conversion Tables'!$G$16:$M$20,3,FALSE)/'Conversion Tables'!$I$20*'Conversion Tables'!$I$21,0)</f>
        <v>0</v>
      </c>
      <c r="EI112" s="63">
        <f>IFERROR(VLOOKUP(AG112,'Conversion Tables'!$G$16:$M$20,4,FALSE)/'Conversion Tables'!J$20*'Conversion Tables'!$J$21,0)</f>
        <v>0</v>
      </c>
      <c r="EJ112" s="63">
        <f>IFERROR(VLOOKUP(AH112,'Conversion Tables'!$G$16:$M$20,5,FALSE)/'Conversion Tables'!K$20*'Conversion Tables'!$K$21,0)</f>
        <v>0</v>
      </c>
      <c r="EK112" s="63">
        <f>IFERROR(VLOOKUP(AI112,'Conversion Tables'!$G$16:$M$20,6,FALSE)/'Conversion Tables'!L$20*'Conversion Tables'!$L$21,0)</f>
        <v>0</v>
      </c>
      <c r="EL112" s="63">
        <f>IFERROR(VLOOKUP(AJ112,'Conversion Tables'!$G$16:$M$20,7,FALSE)/'Conversion Tables'!M$20*'Conversion Tables'!$M$21,0)</f>
        <v>0</v>
      </c>
      <c r="EM112" s="64">
        <f t="shared" si="71"/>
        <v>0</v>
      </c>
    </row>
    <row r="113" spans="1:143" ht="16.5" thickBot="1" x14ac:dyDescent="0.3">
      <c r="A113" s="156">
        <v>102</v>
      </c>
      <c r="B113" s="66"/>
      <c r="C113" s="67"/>
      <c r="D113" s="67"/>
      <c r="E113" s="157"/>
      <c r="F113" s="67"/>
      <c r="G113" s="158"/>
      <c r="H113" s="110"/>
      <c r="I113" s="99"/>
      <c r="J113" s="118"/>
      <c r="K113" s="131" t="str">
        <f t="shared" si="56"/>
        <v/>
      </c>
      <c r="L113" s="119"/>
      <c r="M113" s="97"/>
      <c r="N113" s="97"/>
      <c r="O113" s="119"/>
      <c r="P113" s="97"/>
      <c r="Q113" s="97"/>
      <c r="R113" s="119"/>
      <c r="S113" s="97"/>
      <c r="T113" s="97"/>
      <c r="U113" s="119"/>
      <c r="V113" s="97"/>
      <c r="W113" s="119"/>
      <c r="X113" s="97"/>
      <c r="Y113" s="97"/>
      <c r="Z113" s="201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135">
        <f t="shared" si="57"/>
        <v>0</v>
      </c>
      <c r="AL113" s="135">
        <f t="shared" si="58"/>
        <v>0</v>
      </c>
      <c r="AM113" s="135">
        <f t="shared" si="59"/>
        <v>0</v>
      </c>
      <c r="AN113" s="135">
        <f t="shared" si="60"/>
        <v>0</v>
      </c>
      <c r="AO113" s="135">
        <f t="shared" si="61"/>
        <v>0</v>
      </c>
      <c r="AP113" s="135">
        <f t="shared" si="62"/>
        <v>0</v>
      </c>
      <c r="AQ113" s="135">
        <f t="shared" si="63"/>
        <v>0</v>
      </c>
      <c r="AR113" s="135">
        <f t="shared" si="64"/>
        <v>0</v>
      </c>
      <c r="AS113" s="135">
        <f t="shared" si="65"/>
        <v>0</v>
      </c>
      <c r="AT113" s="135">
        <f t="shared" si="66"/>
        <v>0</v>
      </c>
      <c r="AU113" s="170">
        <f t="shared" si="67"/>
        <v>0</v>
      </c>
      <c r="AV113" s="342" t="str">
        <f t="shared" si="54"/>
        <v/>
      </c>
      <c r="AW113" s="136" t="str">
        <f t="shared" si="68"/>
        <v/>
      </c>
      <c r="AX113" s="112"/>
      <c r="AY113" s="348" t="str">
        <f t="shared" si="69"/>
        <v/>
      </c>
      <c r="AZ113" s="133"/>
      <c r="BA113" s="149">
        <f t="shared" si="70"/>
        <v>0</v>
      </c>
      <c r="BB113" s="209"/>
      <c r="BC113" s="212"/>
      <c r="BD113" s="212"/>
      <c r="BE113" s="212"/>
      <c r="BF113" s="212"/>
      <c r="BG113" s="213"/>
      <c r="BH113" s="257" t="str">
        <f t="shared" si="55"/>
        <v/>
      </c>
      <c r="BI113" s="115"/>
      <c r="BJ113" s="116"/>
      <c r="BK113" s="116"/>
      <c r="BL113" s="116"/>
      <c r="BM113" s="116"/>
      <c r="BN113" s="116"/>
      <c r="BO113" s="116"/>
      <c r="BP113" s="140" t="str">
        <f>IF(AZ113&lt;=1,"",IF($BJ113="",0,VLOOKUP($BJ113,'Conversion Tables'!$B$37:$C$62,2,FALSE))+IF($BK113="",0,VLOOKUP($BK113,'Conversion Tables'!$B$37:$C$62,2,FALSE))+IF($BL113="",0,VLOOKUP($BL113,'Conversion Tables'!$B$37:$C$62,2,FALSE))+IF($BM113="",0,VLOOKUP($BM113,'Conversion Tables'!$B$37:$C$62,2,FALSE))+IF($BN113="",0,VLOOKUP($BN113,'Conversion Tables'!$B$37:$C$62,2,FALSE))+IF($BO113="",0,VLOOKUP($BO113,'Conversion Tables'!$B$37:$C$62,2,FALSE)))</f>
        <v/>
      </c>
      <c r="BQ113" s="138"/>
      <c r="BR113" s="117"/>
      <c r="CM113" s="63">
        <f>IFERROR(VLOOKUP(M113,'Conversion Tables'!$B$8:$E$32,2,FALSE),0)</f>
        <v>0</v>
      </c>
      <c r="CN113" s="63">
        <f>IFERROR(VLOOKUP(N113,'Conversion Tables'!$B$8:$E$32,2,FALSE),0)</f>
        <v>0</v>
      </c>
      <c r="CO113" s="63">
        <f>(CM113-CN113)/'Conversion Tables'!$C$32*Max_Point</f>
        <v>0</v>
      </c>
      <c r="CP113" s="63">
        <f>(1+SUMPRODUCT($EG113:$EI113,'Conversion Tables'!$S$8:$U$8))</f>
        <v>1</v>
      </c>
      <c r="CQ113" s="63">
        <f>(1+SUMPRODUCT($EJ113:$EL113,'Conversion Tables'!$V$8:$X$8))</f>
        <v>1</v>
      </c>
      <c r="CR113" s="64">
        <f>CO113*CP113*CQ113*'Weighting Scale'!$D$10</f>
        <v>0</v>
      </c>
      <c r="CS113" s="63">
        <f>IFERROR(VLOOKUP(P113,'Conversion Tables'!$B$8:$E$32,3,FALSE),0)</f>
        <v>0</v>
      </c>
      <c r="CT113" s="63">
        <f>IFERROR(VLOOKUP(Q113,'Conversion Tables'!$B$8:$E$32,3,FALSE),0)</f>
        <v>0</v>
      </c>
      <c r="CU113" s="63">
        <f>(CS113-CT113)/'Conversion Tables'!$D$32*Max_Point</f>
        <v>0</v>
      </c>
      <c r="CV113" s="63">
        <f>(1+SUMPRODUCT($EG113:$EI113,'Conversion Tables'!$S$9:$U$9))</f>
        <v>1</v>
      </c>
      <c r="CW113" s="63">
        <f>(1+SUMPRODUCT($EJ113:$EL113,'Conversion Tables'!$V$9:$X$9))</f>
        <v>1</v>
      </c>
      <c r="CX113" s="64">
        <f>CU113*CV113*CW113*'Weighting Scale'!$D$11</f>
        <v>0</v>
      </c>
      <c r="CY113" s="63">
        <f>IFERROR(VLOOKUP(S113,'Conversion Tables'!$B$8:$E$32,4,FALSE),0)</f>
        <v>0</v>
      </c>
      <c r="CZ113" s="63">
        <f>IFERROR(VLOOKUP(T113,'Conversion Tables'!$B$8:$E$32,4,FALSE),0)</f>
        <v>0</v>
      </c>
      <c r="DA113" s="63">
        <f>(CY113-CZ113)/'Conversion Tables'!$E$32*Max_Point</f>
        <v>0</v>
      </c>
      <c r="DB113" s="63">
        <f>(1+SUMPRODUCT($EG113:$EI113,'Conversion Tables'!$S$10:$U$10))</f>
        <v>1</v>
      </c>
      <c r="DC113" s="63">
        <f>(1+SUMPRODUCT($EJ113:$EL113,'Conversion Tables'!$V$10:$X$10))</f>
        <v>1</v>
      </c>
      <c r="DD113" s="64">
        <f>DA113*DB113*DC113*'Weighting Scale'!$D$12</f>
        <v>0</v>
      </c>
      <c r="DE113" s="63">
        <f>IFERROR(VLOOKUP(V113,'Conversion Tables'!$G$8:$N$12,2, FALSE)/'Conversion Tables'!$H$12*Max_Point,0)</f>
        <v>0</v>
      </c>
      <c r="DF113" s="63">
        <f>(1+SUMPRODUCT($EG113:$EI113,'Conversion Tables'!$S$11:$U$11))</f>
        <v>1</v>
      </c>
      <c r="DG113" s="63">
        <f>(1+SUMPRODUCT($EJ113:$EL113,'Conversion Tables'!$V$11:$X$11))</f>
        <v>1</v>
      </c>
      <c r="DH113" s="64">
        <f>DE113*DF113*DG113*'Weighting Scale'!$D$14</f>
        <v>0</v>
      </c>
      <c r="DI113" s="63">
        <f>IFERROR(VLOOKUP(X113,'Conversion Tables'!$G$8:$N$12,3,FALSE)/'Conversion Tables'!$I$12*Max_Point,0)</f>
        <v>0</v>
      </c>
      <c r="DJ113" s="63">
        <f>(1+SUMPRODUCT($EG113:$EI113,'Conversion Tables'!$S$12:$U$12))</f>
        <v>1</v>
      </c>
      <c r="DK113" s="63">
        <f>(1+SUMPRODUCT($EJ113:$EL113,'Conversion Tables'!$V$12:$X$12))</f>
        <v>1</v>
      </c>
      <c r="DL113" s="64">
        <f>DI113*DJ113*DK113*'Weighting Scale'!$D$15</f>
        <v>0</v>
      </c>
      <c r="DM113" s="63">
        <f>IFERROR(VLOOKUP(Y113,'Conversion Tables'!$G$8:$N$12,4,FALSE)/'Conversion Tables'!$J$12*Max_Point,0)</f>
        <v>0</v>
      </c>
      <c r="DN113" s="63">
        <f>(1+SUMPRODUCT($EG113:$EI113,'Conversion Tables'!$S$13:$U$13))</f>
        <v>1</v>
      </c>
      <c r="DO113" s="63">
        <f>(1+SUMPRODUCT($EJ113:$EL113,'Conversion Tables'!$V$13:$X$13))</f>
        <v>1</v>
      </c>
      <c r="DP113" s="64">
        <f>DM113*DN113*DO113*'Weighting Scale'!$D$13</f>
        <v>0</v>
      </c>
      <c r="DQ113" s="63">
        <f>IFERROR(VLOOKUP(AA113,'Conversion Tables'!$G$8:$N$12,4,FALSE)/'Conversion Tables'!$K$12*Max_Point,0)</f>
        <v>0</v>
      </c>
      <c r="DR113" s="63">
        <f>(1+SUMPRODUCT($EG113:$EI113,'Conversion Tables'!$S$14:$U$14))</f>
        <v>1</v>
      </c>
      <c r="DS113" s="63">
        <f>(1+SUMPRODUCT($EJ113:$EL113,'Conversion Tables'!$V$14:$X$14))</f>
        <v>1</v>
      </c>
      <c r="DT113" s="64">
        <f>DQ113*DR113*DS113*'Weighting Scale'!$D$16</f>
        <v>0</v>
      </c>
      <c r="DU113" s="63">
        <f>IFERROR(VLOOKUP(AB113,'Conversion Tables'!$G$8:$N$12,5,FALSE)/'Conversion Tables'!$L$12*Max_Point,0)</f>
        <v>0</v>
      </c>
      <c r="DV113" s="63">
        <f>(1+SUMPRODUCT($EG113:$EI113,'Conversion Tables'!$S$15:$U$15))</f>
        <v>1</v>
      </c>
      <c r="DW113" s="63">
        <f>(1+SUMPRODUCT($EJ113:$EL113,'Conversion Tables'!$V$15:$X$15))</f>
        <v>1</v>
      </c>
      <c r="DX113" s="64">
        <f>DU113*DV113*DW113*'Weighting Scale'!$D$17</f>
        <v>0</v>
      </c>
      <c r="DY113" s="63">
        <f>IFERROR(VLOOKUP(AC113,'Conversion Tables'!$G$8:$N$12,6,FALSE)/'Conversion Tables'!$M$12*Max_Point,0)</f>
        <v>0</v>
      </c>
      <c r="DZ113" s="63">
        <f>(1+SUMPRODUCT($EG113:$EI113,'Conversion Tables'!$S$16:$U$16))</f>
        <v>1</v>
      </c>
      <c r="EA113" s="63">
        <f>(1+SUMPRODUCT($EJ113:$EL113,'Conversion Tables'!$V$16:$X$16))</f>
        <v>1</v>
      </c>
      <c r="EB113" s="64">
        <f>DY113*DZ113*EA113*'Weighting Scale'!$D$18</f>
        <v>0</v>
      </c>
      <c r="EC113" s="63">
        <f>IFERROR(VLOOKUP(AD113,'Conversion Tables'!$G$8:$N$12,7,FALSE)/'Conversion Tables'!$N$12*Max_Point,0)</f>
        <v>0</v>
      </c>
      <c r="ED113" s="63">
        <f>(1+SUMPRODUCT($EG113:$EI113,'Conversion Tables'!$S$17:$U$17))</f>
        <v>1</v>
      </c>
      <c r="EE113" s="63">
        <f>(1+SUMPRODUCT($EJ113:$EL113,'Conversion Tables'!$V$17:$X$17))</f>
        <v>1</v>
      </c>
      <c r="EF113" s="64">
        <f>EC113*ED113*EE113*'Weighting Scale'!$D$19</f>
        <v>0</v>
      </c>
      <c r="EG113" s="63">
        <f>IFERROR(VLOOKUP(AE113,'Conversion Tables'!$G$16:$M$20,2,FALSE)/'Conversion Tables'!$H$20*'Conversion Tables'!$H$21,0)</f>
        <v>0</v>
      </c>
      <c r="EH113" s="63">
        <f>IFERROR(VLOOKUP(AF113,'Conversion Tables'!$G$16:$M$20,3,FALSE)/'Conversion Tables'!$I$20*'Conversion Tables'!$I$21,0)</f>
        <v>0</v>
      </c>
      <c r="EI113" s="63">
        <f>IFERROR(VLOOKUP(AG113,'Conversion Tables'!$G$16:$M$20,4,FALSE)/'Conversion Tables'!J$20*'Conversion Tables'!$J$21,0)</f>
        <v>0</v>
      </c>
      <c r="EJ113" s="63">
        <f>IFERROR(VLOOKUP(AH113,'Conversion Tables'!$G$16:$M$20,5,FALSE)/'Conversion Tables'!K$20*'Conversion Tables'!$K$21,0)</f>
        <v>0</v>
      </c>
      <c r="EK113" s="63">
        <f>IFERROR(VLOOKUP(AI113,'Conversion Tables'!$G$16:$M$20,6,FALSE)/'Conversion Tables'!L$20*'Conversion Tables'!$L$21,0)</f>
        <v>0</v>
      </c>
      <c r="EL113" s="63">
        <f>IFERROR(VLOOKUP(AJ113,'Conversion Tables'!$G$16:$M$20,7,FALSE)/'Conversion Tables'!M$20*'Conversion Tables'!$M$21,0)</f>
        <v>0</v>
      </c>
      <c r="EM113" s="64">
        <f t="shared" si="71"/>
        <v>0</v>
      </c>
    </row>
    <row r="114" spans="1:143" ht="16.5" thickBot="1" x14ac:dyDescent="0.3">
      <c r="A114" s="156">
        <v>103</v>
      </c>
      <c r="B114" s="66"/>
      <c r="C114" s="67"/>
      <c r="D114" s="67"/>
      <c r="E114" s="157"/>
      <c r="F114" s="67"/>
      <c r="G114" s="158"/>
      <c r="H114" s="110"/>
      <c r="I114" s="99"/>
      <c r="J114" s="118"/>
      <c r="K114" s="131" t="str">
        <f t="shared" si="56"/>
        <v/>
      </c>
      <c r="L114" s="119"/>
      <c r="M114" s="97"/>
      <c r="N114" s="97"/>
      <c r="O114" s="119"/>
      <c r="P114" s="97"/>
      <c r="Q114" s="97"/>
      <c r="R114" s="119"/>
      <c r="S114" s="97"/>
      <c r="T114" s="97"/>
      <c r="U114" s="119"/>
      <c r="V114" s="97"/>
      <c r="W114" s="119"/>
      <c r="X114" s="97"/>
      <c r="Y114" s="97"/>
      <c r="Z114" s="201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135">
        <f t="shared" si="57"/>
        <v>0</v>
      </c>
      <c r="AL114" s="135">
        <f t="shared" si="58"/>
        <v>0</v>
      </c>
      <c r="AM114" s="135">
        <f t="shared" si="59"/>
        <v>0</v>
      </c>
      <c r="AN114" s="135">
        <f t="shared" si="60"/>
        <v>0</v>
      </c>
      <c r="AO114" s="135">
        <f t="shared" si="61"/>
        <v>0</v>
      </c>
      <c r="AP114" s="135">
        <f t="shared" si="62"/>
        <v>0</v>
      </c>
      <c r="AQ114" s="135">
        <f t="shared" si="63"/>
        <v>0</v>
      </c>
      <c r="AR114" s="135">
        <f t="shared" si="64"/>
        <v>0</v>
      </c>
      <c r="AS114" s="135">
        <f t="shared" si="65"/>
        <v>0</v>
      </c>
      <c r="AT114" s="135">
        <f t="shared" si="66"/>
        <v>0</v>
      </c>
      <c r="AU114" s="170">
        <f t="shared" si="67"/>
        <v>0</v>
      </c>
      <c r="AV114" s="342" t="str">
        <f t="shared" si="54"/>
        <v/>
      </c>
      <c r="AW114" s="136" t="str">
        <f t="shared" si="68"/>
        <v/>
      </c>
      <c r="AX114" s="112"/>
      <c r="AY114" s="348" t="str">
        <f t="shared" si="69"/>
        <v/>
      </c>
      <c r="AZ114" s="133"/>
      <c r="BA114" s="149">
        <f t="shared" si="70"/>
        <v>0</v>
      </c>
      <c r="BB114" s="209"/>
      <c r="BC114" s="212"/>
      <c r="BD114" s="212"/>
      <c r="BE114" s="212"/>
      <c r="BF114" s="212"/>
      <c r="BG114" s="213"/>
      <c r="BH114" s="257" t="str">
        <f t="shared" si="55"/>
        <v/>
      </c>
      <c r="BI114" s="115"/>
      <c r="BJ114" s="116"/>
      <c r="BK114" s="116"/>
      <c r="BL114" s="116"/>
      <c r="BM114" s="116"/>
      <c r="BN114" s="116"/>
      <c r="BO114" s="116"/>
      <c r="BP114" s="140" t="str">
        <f>IF(AZ114&lt;=1,"",IF($BJ114="",0,VLOOKUP($BJ114,'Conversion Tables'!$B$37:$C$62,2,FALSE))+IF($BK114="",0,VLOOKUP($BK114,'Conversion Tables'!$B$37:$C$62,2,FALSE))+IF($BL114="",0,VLOOKUP($BL114,'Conversion Tables'!$B$37:$C$62,2,FALSE))+IF($BM114="",0,VLOOKUP($BM114,'Conversion Tables'!$B$37:$C$62,2,FALSE))+IF($BN114="",0,VLOOKUP($BN114,'Conversion Tables'!$B$37:$C$62,2,FALSE))+IF($BO114="",0,VLOOKUP($BO114,'Conversion Tables'!$B$37:$C$62,2,FALSE)))</f>
        <v/>
      </c>
      <c r="BQ114" s="138"/>
      <c r="BR114" s="117"/>
      <c r="CM114" s="63">
        <f>IFERROR(VLOOKUP(M114,'Conversion Tables'!$B$8:$E$32,2,FALSE),0)</f>
        <v>0</v>
      </c>
      <c r="CN114" s="63">
        <f>IFERROR(VLOOKUP(N114,'Conversion Tables'!$B$8:$E$32,2,FALSE),0)</f>
        <v>0</v>
      </c>
      <c r="CO114" s="63">
        <f>(CM114-CN114)/'Conversion Tables'!$C$32*Max_Point</f>
        <v>0</v>
      </c>
      <c r="CP114" s="63">
        <f>(1+SUMPRODUCT($EG114:$EI114,'Conversion Tables'!$S$8:$U$8))</f>
        <v>1</v>
      </c>
      <c r="CQ114" s="63">
        <f>(1+SUMPRODUCT($EJ114:$EL114,'Conversion Tables'!$V$8:$X$8))</f>
        <v>1</v>
      </c>
      <c r="CR114" s="64">
        <f>CO114*CP114*CQ114*'Weighting Scale'!$D$10</f>
        <v>0</v>
      </c>
      <c r="CS114" s="63">
        <f>IFERROR(VLOOKUP(P114,'Conversion Tables'!$B$8:$E$32,3,FALSE),0)</f>
        <v>0</v>
      </c>
      <c r="CT114" s="63">
        <f>IFERROR(VLOOKUP(Q114,'Conversion Tables'!$B$8:$E$32,3,FALSE),0)</f>
        <v>0</v>
      </c>
      <c r="CU114" s="63">
        <f>(CS114-CT114)/'Conversion Tables'!$D$32*Max_Point</f>
        <v>0</v>
      </c>
      <c r="CV114" s="63">
        <f>(1+SUMPRODUCT($EG114:$EI114,'Conversion Tables'!$S$9:$U$9))</f>
        <v>1</v>
      </c>
      <c r="CW114" s="63">
        <f>(1+SUMPRODUCT($EJ114:$EL114,'Conversion Tables'!$V$9:$X$9))</f>
        <v>1</v>
      </c>
      <c r="CX114" s="64">
        <f>CU114*CV114*CW114*'Weighting Scale'!$D$11</f>
        <v>0</v>
      </c>
      <c r="CY114" s="63">
        <f>IFERROR(VLOOKUP(S114,'Conversion Tables'!$B$8:$E$32,4,FALSE),0)</f>
        <v>0</v>
      </c>
      <c r="CZ114" s="63">
        <f>IFERROR(VLOOKUP(T114,'Conversion Tables'!$B$8:$E$32,4,FALSE),0)</f>
        <v>0</v>
      </c>
      <c r="DA114" s="63">
        <f>(CY114-CZ114)/'Conversion Tables'!$E$32*Max_Point</f>
        <v>0</v>
      </c>
      <c r="DB114" s="63">
        <f>(1+SUMPRODUCT($EG114:$EI114,'Conversion Tables'!$S$10:$U$10))</f>
        <v>1</v>
      </c>
      <c r="DC114" s="63">
        <f>(1+SUMPRODUCT($EJ114:$EL114,'Conversion Tables'!$V$10:$X$10))</f>
        <v>1</v>
      </c>
      <c r="DD114" s="64">
        <f>DA114*DB114*DC114*'Weighting Scale'!$D$12</f>
        <v>0</v>
      </c>
      <c r="DE114" s="63">
        <f>IFERROR(VLOOKUP(V114,'Conversion Tables'!$G$8:$N$12,2, FALSE)/'Conversion Tables'!$H$12*Max_Point,0)</f>
        <v>0</v>
      </c>
      <c r="DF114" s="63">
        <f>(1+SUMPRODUCT($EG114:$EI114,'Conversion Tables'!$S$11:$U$11))</f>
        <v>1</v>
      </c>
      <c r="DG114" s="63">
        <f>(1+SUMPRODUCT($EJ114:$EL114,'Conversion Tables'!$V$11:$X$11))</f>
        <v>1</v>
      </c>
      <c r="DH114" s="64">
        <f>DE114*DF114*DG114*'Weighting Scale'!$D$14</f>
        <v>0</v>
      </c>
      <c r="DI114" s="63">
        <f>IFERROR(VLOOKUP(X114,'Conversion Tables'!$G$8:$N$12,3,FALSE)/'Conversion Tables'!$I$12*Max_Point,0)</f>
        <v>0</v>
      </c>
      <c r="DJ114" s="63">
        <f>(1+SUMPRODUCT($EG114:$EI114,'Conversion Tables'!$S$12:$U$12))</f>
        <v>1</v>
      </c>
      <c r="DK114" s="63">
        <f>(1+SUMPRODUCT($EJ114:$EL114,'Conversion Tables'!$V$12:$X$12))</f>
        <v>1</v>
      </c>
      <c r="DL114" s="64">
        <f>DI114*DJ114*DK114*'Weighting Scale'!$D$15</f>
        <v>0</v>
      </c>
      <c r="DM114" s="63">
        <f>IFERROR(VLOOKUP(Y114,'Conversion Tables'!$G$8:$N$12,4,FALSE)/'Conversion Tables'!$J$12*Max_Point,0)</f>
        <v>0</v>
      </c>
      <c r="DN114" s="63">
        <f>(1+SUMPRODUCT($EG114:$EI114,'Conversion Tables'!$S$13:$U$13))</f>
        <v>1</v>
      </c>
      <c r="DO114" s="63">
        <f>(1+SUMPRODUCT($EJ114:$EL114,'Conversion Tables'!$V$13:$X$13))</f>
        <v>1</v>
      </c>
      <c r="DP114" s="64">
        <f>DM114*DN114*DO114*'Weighting Scale'!$D$13</f>
        <v>0</v>
      </c>
      <c r="DQ114" s="63">
        <f>IFERROR(VLOOKUP(AA114,'Conversion Tables'!$G$8:$N$12,4,FALSE)/'Conversion Tables'!$K$12*Max_Point,0)</f>
        <v>0</v>
      </c>
      <c r="DR114" s="63">
        <f>(1+SUMPRODUCT($EG114:$EI114,'Conversion Tables'!$S$14:$U$14))</f>
        <v>1</v>
      </c>
      <c r="DS114" s="63">
        <f>(1+SUMPRODUCT($EJ114:$EL114,'Conversion Tables'!$V$14:$X$14))</f>
        <v>1</v>
      </c>
      <c r="DT114" s="64">
        <f>DQ114*DR114*DS114*'Weighting Scale'!$D$16</f>
        <v>0</v>
      </c>
      <c r="DU114" s="63">
        <f>IFERROR(VLOOKUP(AB114,'Conversion Tables'!$G$8:$N$12,5,FALSE)/'Conversion Tables'!$L$12*Max_Point,0)</f>
        <v>0</v>
      </c>
      <c r="DV114" s="63">
        <f>(1+SUMPRODUCT($EG114:$EI114,'Conversion Tables'!$S$15:$U$15))</f>
        <v>1</v>
      </c>
      <c r="DW114" s="63">
        <f>(1+SUMPRODUCT($EJ114:$EL114,'Conversion Tables'!$V$15:$X$15))</f>
        <v>1</v>
      </c>
      <c r="DX114" s="64">
        <f>DU114*DV114*DW114*'Weighting Scale'!$D$17</f>
        <v>0</v>
      </c>
      <c r="DY114" s="63">
        <f>IFERROR(VLOOKUP(AC114,'Conversion Tables'!$G$8:$N$12,6,FALSE)/'Conversion Tables'!$M$12*Max_Point,0)</f>
        <v>0</v>
      </c>
      <c r="DZ114" s="63">
        <f>(1+SUMPRODUCT($EG114:$EI114,'Conversion Tables'!$S$16:$U$16))</f>
        <v>1</v>
      </c>
      <c r="EA114" s="63">
        <f>(1+SUMPRODUCT($EJ114:$EL114,'Conversion Tables'!$V$16:$X$16))</f>
        <v>1</v>
      </c>
      <c r="EB114" s="64">
        <f>DY114*DZ114*EA114*'Weighting Scale'!$D$18</f>
        <v>0</v>
      </c>
      <c r="EC114" s="63">
        <f>IFERROR(VLOOKUP(AD114,'Conversion Tables'!$G$8:$N$12,7,FALSE)/'Conversion Tables'!$N$12*Max_Point,0)</f>
        <v>0</v>
      </c>
      <c r="ED114" s="63">
        <f>(1+SUMPRODUCT($EG114:$EI114,'Conversion Tables'!$S$17:$U$17))</f>
        <v>1</v>
      </c>
      <c r="EE114" s="63">
        <f>(1+SUMPRODUCT($EJ114:$EL114,'Conversion Tables'!$V$17:$X$17))</f>
        <v>1</v>
      </c>
      <c r="EF114" s="64">
        <f>EC114*ED114*EE114*'Weighting Scale'!$D$19</f>
        <v>0</v>
      </c>
      <c r="EG114" s="63">
        <f>IFERROR(VLOOKUP(AE114,'Conversion Tables'!$G$16:$M$20,2,FALSE)/'Conversion Tables'!$H$20*'Conversion Tables'!$H$21,0)</f>
        <v>0</v>
      </c>
      <c r="EH114" s="63">
        <f>IFERROR(VLOOKUP(AF114,'Conversion Tables'!$G$16:$M$20,3,FALSE)/'Conversion Tables'!$I$20*'Conversion Tables'!$I$21,0)</f>
        <v>0</v>
      </c>
      <c r="EI114" s="63">
        <f>IFERROR(VLOOKUP(AG114,'Conversion Tables'!$G$16:$M$20,4,FALSE)/'Conversion Tables'!J$20*'Conversion Tables'!$J$21,0)</f>
        <v>0</v>
      </c>
      <c r="EJ114" s="63">
        <f>IFERROR(VLOOKUP(AH114,'Conversion Tables'!$G$16:$M$20,5,FALSE)/'Conversion Tables'!K$20*'Conversion Tables'!$K$21,0)</f>
        <v>0</v>
      </c>
      <c r="EK114" s="63">
        <f>IFERROR(VLOOKUP(AI114,'Conversion Tables'!$G$16:$M$20,6,FALSE)/'Conversion Tables'!L$20*'Conversion Tables'!$L$21,0)</f>
        <v>0</v>
      </c>
      <c r="EL114" s="63">
        <f>IFERROR(VLOOKUP(AJ114,'Conversion Tables'!$G$16:$M$20,7,FALSE)/'Conversion Tables'!M$20*'Conversion Tables'!$M$21,0)</f>
        <v>0</v>
      </c>
      <c r="EM114" s="64">
        <f t="shared" si="71"/>
        <v>0</v>
      </c>
    </row>
    <row r="115" spans="1:143" ht="16.5" thickBot="1" x14ac:dyDescent="0.3">
      <c r="A115" s="156">
        <v>104</v>
      </c>
      <c r="B115" s="66"/>
      <c r="C115" s="67"/>
      <c r="D115" s="67"/>
      <c r="E115" s="157"/>
      <c r="F115" s="67"/>
      <c r="G115" s="158"/>
      <c r="H115" s="110"/>
      <c r="I115" s="99"/>
      <c r="J115" s="118"/>
      <c r="K115" s="131" t="str">
        <f t="shared" si="56"/>
        <v/>
      </c>
      <c r="L115" s="119"/>
      <c r="M115" s="97"/>
      <c r="N115" s="97"/>
      <c r="O115" s="119"/>
      <c r="P115" s="97"/>
      <c r="Q115" s="97"/>
      <c r="R115" s="119"/>
      <c r="S115" s="97"/>
      <c r="T115" s="97"/>
      <c r="U115" s="119"/>
      <c r="V115" s="97"/>
      <c r="W115" s="119"/>
      <c r="X115" s="97"/>
      <c r="Y115" s="97"/>
      <c r="Z115" s="201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135">
        <f t="shared" si="57"/>
        <v>0</v>
      </c>
      <c r="AL115" s="135">
        <f t="shared" si="58"/>
        <v>0</v>
      </c>
      <c r="AM115" s="135">
        <f t="shared" si="59"/>
        <v>0</v>
      </c>
      <c r="AN115" s="135">
        <f t="shared" si="60"/>
        <v>0</v>
      </c>
      <c r="AO115" s="135">
        <f t="shared" si="61"/>
        <v>0</v>
      </c>
      <c r="AP115" s="135">
        <f t="shared" si="62"/>
        <v>0</v>
      </c>
      <c r="AQ115" s="135">
        <f t="shared" si="63"/>
        <v>0</v>
      </c>
      <c r="AR115" s="135">
        <f t="shared" si="64"/>
        <v>0</v>
      </c>
      <c r="AS115" s="135">
        <f t="shared" si="65"/>
        <v>0</v>
      </c>
      <c r="AT115" s="135">
        <f t="shared" si="66"/>
        <v>0</v>
      </c>
      <c r="AU115" s="170">
        <f t="shared" si="67"/>
        <v>0</v>
      </c>
      <c r="AV115" s="342" t="str">
        <f t="shared" si="54"/>
        <v/>
      </c>
      <c r="AW115" s="136" t="str">
        <f t="shared" si="68"/>
        <v/>
      </c>
      <c r="AX115" s="112"/>
      <c r="AY115" s="348" t="str">
        <f t="shared" si="69"/>
        <v/>
      </c>
      <c r="AZ115" s="133"/>
      <c r="BA115" s="149">
        <f t="shared" si="70"/>
        <v>0</v>
      </c>
      <c r="BB115" s="209"/>
      <c r="BC115" s="212"/>
      <c r="BD115" s="212"/>
      <c r="BE115" s="212"/>
      <c r="BF115" s="212"/>
      <c r="BG115" s="213"/>
      <c r="BH115" s="257" t="str">
        <f t="shared" si="55"/>
        <v/>
      </c>
      <c r="BI115" s="115"/>
      <c r="BJ115" s="116"/>
      <c r="BK115" s="116"/>
      <c r="BL115" s="116"/>
      <c r="BM115" s="116"/>
      <c r="BN115" s="116"/>
      <c r="BO115" s="116"/>
      <c r="BP115" s="140" t="str">
        <f>IF(AZ115&lt;=1,"",IF($BJ115="",0,VLOOKUP($BJ115,'Conversion Tables'!$B$37:$C$62,2,FALSE))+IF($BK115="",0,VLOOKUP($BK115,'Conversion Tables'!$B$37:$C$62,2,FALSE))+IF($BL115="",0,VLOOKUP($BL115,'Conversion Tables'!$B$37:$C$62,2,FALSE))+IF($BM115="",0,VLOOKUP($BM115,'Conversion Tables'!$B$37:$C$62,2,FALSE))+IF($BN115="",0,VLOOKUP($BN115,'Conversion Tables'!$B$37:$C$62,2,FALSE))+IF($BO115="",0,VLOOKUP($BO115,'Conversion Tables'!$B$37:$C$62,2,FALSE)))</f>
        <v/>
      </c>
      <c r="BQ115" s="138"/>
      <c r="BR115" s="117"/>
      <c r="CM115" s="63">
        <f>IFERROR(VLOOKUP(M115,'Conversion Tables'!$B$8:$E$32,2,FALSE),0)</f>
        <v>0</v>
      </c>
      <c r="CN115" s="63">
        <f>IFERROR(VLOOKUP(N115,'Conversion Tables'!$B$8:$E$32,2,FALSE),0)</f>
        <v>0</v>
      </c>
      <c r="CO115" s="63">
        <f>(CM115-CN115)/'Conversion Tables'!$C$32*Max_Point</f>
        <v>0</v>
      </c>
      <c r="CP115" s="63">
        <f>(1+SUMPRODUCT($EG115:$EI115,'Conversion Tables'!$S$8:$U$8))</f>
        <v>1</v>
      </c>
      <c r="CQ115" s="63">
        <f>(1+SUMPRODUCT($EJ115:$EL115,'Conversion Tables'!$V$8:$X$8))</f>
        <v>1</v>
      </c>
      <c r="CR115" s="64">
        <f>CO115*CP115*CQ115*'Weighting Scale'!$D$10</f>
        <v>0</v>
      </c>
      <c r="CS115" s="63">
        <f>IFERROR(VLOOKUP(P115,'Conversion Tables'!$B$8:$E$32,3,FALSE),0)</f>
        <v>0</v>
      </c>
      <c r="CT115" s="63">
        <f>IFERROR(VLOOKUP(Q115,'Conversion Tables'!$B$8:$E$32,3,FALSE),0)</f>
        <v>0</v>
      </c>
      <c r="CU115" s="63">
        <f>(CS115-CT115)/'Conversion Tables'!$D$32*Max_Point</f>
        <v>0</v>
      </c>
      <c r="CV115" s="63">
        <f>(1+SUMPRODUCT($EG115:$EI115,'Conversion Tables'!$S$9:$U$9))</f>
        <v>1</v>
      </c>
      <c r="CW115" s="63">
        <f>(1+SUMPRODUCT($EJ115:$EL115,'Conversion Tables'!$V$9:$X$9))</f>
        <v>1</v>
      </c>
      <c r="CX115" s="64">
        <f>CU115*CV115*CW115*'Weighting Scale'!$D$11</f>
        <v>0</v>
      </c>
      <c r="CY115" s="63">
        <f>IFERROR(VLOOKUP(S115,'Conversion Tables'!$B$8:$E$32,4,FALSE),0)</f>
        <v>0</v>
      </c>
      <c r="CZ115" s="63">
        <f>IFERROR(VLOOKUP(T115,'Conversion Tables'!$B$8:$E$32,4,FALSE),0)</f>
        <v>0</v>
      </c>
      <c r="DA115" s="63">
        <f>(CY115-CZ115)/'Conversion Tables'!$E$32*Max_Point</f>
        <v>0</v>
      </c>
      <c r="DB115" s="63">
        <f>(1+SUMPRODUCT($EG115:$EI115,'Conversion Tables'!$S$10:$U$10))</f>
        <v>1</v>
      </c>
      <c r="DC115" s="63">
        <f>(1+SUMPRODUCT($EJ115:$EL115,'Conversion Tables'!$V$10:$X$10))</f>
        <v>1</v>
      </c>
      <c r="DD115" s="64">
        <f>DA115*DB115*DC115*'Weighting Scale'!$D$12</f>
        <v>0</v>
      </c>
      <c r="DE115" s="63">
        <f>IFERROR(VLOOKUP(V115,'Conversion Tables'!$G$8:$N$12,2, FALSE)/'Conversion Tables'!$H$12*Max_Point,0)</f>
        <v>0</v>
      </c>
      <c r="DF115" s="63">
        <f>(1+SUMPRODUCT($EG115:$EI115,'Conversion Tables'!$S$11:$U$11))</f>
        <v>1</v>
      </c>
      <c r="DG115" s="63">
        <f>(1+SUMPRODUCT($EJ115:$EL115,'Conversion Tables'!$V$11:$X$11))</f>
        <v>1</v>
      </c>
      <c r="DH115" s="64">
        <f>DE115*DF115*DG115*'Weighting Scale'!$D$14</f>
        <v>0</v>
      </c>
      <c r="DI115" s="63">
        <f>IFERROR(VLOOKUP(X115,'Conversion Tables'!$G$8:$N$12,3,FALSE)/'Conversion Tables'!$I$12*Max_Point,0)</f>
        <v>0</v>
      </c>
      <c r="DJ115" s="63">
        <f>(1+SUMPRODUCT($EG115:$EI115,'Conversion Tables'!$S$12:$U$12))</f>
        <v>1</v>
      </c>
      <c r="DK115" s="63">
        <f>(1+SUMPRODUCT($EJ115:$EL115,'Conversion Tables'!$V$12:$X$12))</f>
        <v>1</v>
      </c>
      <c r="DL115" s="64">
        <f>DI115*DJ115*DK115*'Weighting Scale'!$D$15</f>
        <v>0</v>
      </c>
      <c r="DM115" s="63">
        <f>IFERROR(VLOOKUP(Y115,'Conversion Tables'!$G$8:$N$12,4,FALSE)/'Conversion Tables'!$J$12*Max_Point,0)</f>
        <v>0</v>
      </c>
      <c r="DN115" s="63">
        <f>(1+SUMPRODUCT($EG115:$EI115,'Conversion Tables'!$S$13:$U$13))</f>
        <v>1</v>
      </c>
      <c r="DO115" s="63">
        <f>(1+SUMPRODUCT($EJ115:$EL115,'Conversion Tables'!$V$13:$X$13))</f>
        <v>1</v>
      </c>
      <c r="DP115" s="64">
        <f>DM115*DN115*DO115*'Weighting Scale'!$D$13</f>
        <v>0</v>
      </c>
      <c r="DQ115" s="63">
        <f>IFERROR(VLOOKUP(AA115,'Conversion Tables'!$G$8:$N$12,4,FALSE)/'Conversion Tables'!$K$12*Max_Point,0)</f>
        <v>0</v>
      </c>
      <c r="DR115" s="63">
        <f>(1+SUMPRODUCT($EG115:$EI115,'Conversion Tables'!$S$14:$U$14))</f>
        <v>1</v>
      </c>
      <c r="DS115" s="63">
        <f>(1+SUMPRODUCT($EJ115:$EL115,'Conversion Tables'!$V$14:$X$14))</f>
        <v>1</v>
      </c>
      <c r="DT115" s="64">
        <f>DQ115*DR115*DS115*'Weighting Scale'!$D$16</f>
        <v>0</v>
      </c>
      <c r="DU115" s="63">
        <f>IFERROR(VLOOKUP(AB115,'Conversion Tables'!$G$8:$N$12,5,FALSE)/'Conversion Tables'!$L$12*Max_Point,0)</f>
        <v>0</v>
      </c>
      <c r="DV115" s="63">
        <f>(1+SUMPRODUCT($EG115:$EI115,'Conversion Tables'!$S$15:$U$15))</f>
        <v>1</v>
      </c>
      <c r="DW115" s="63">
        <f>(1+SUMPRODUCT($EJ115:$EL115,'Conversion Tables'!$V$15:$X$15))</f>
        <v>1</v>
      </c>
      <c r="DX115" s="64">
        <f>DU115*DV115*DW115*'Weighting Scale'!$D$17</f>
        <v>0</v>
      </c>
      <c r="DY115" s="63">
        <f>IFERROR(VLOOKUP(AC115,'Conversion Tables'!$G$8:$N$12,6,FALSE)/'Conversion Tables'!$M$12*Max_Point,0)</f>
        <v>0</v>
      </c>
      <c r="DZ115" s="63">
        <f>(1+SUMPRODUCT($EG115:$EI115,'Conversion Tables'!$S$16:$U$16))</f>
        <v>1</v>
      </c>
      <c r="EA115" s="63">
        <f>(1+SUMPRODUCT($EJ115:$EL115,'Conversion Tables'!$V$16:$X$16))</f>
        <v>1</v>
      </c>
      <c r="EB115" s="64">
        <f>DY115*DZ115*EA115*'Weighting Scale'!$D$18</f>
        <v>0</v>
      </c>
      <c r="EC115" s="63">
        <f>IFERROR(VLOOKUP(AD115,'Conversion Tables'!$G$8:$N$12,7,FALSE)/'Conversion Tables'!$N$12*Max_Point,0)</f>
        <v>0</v>
      </c>
      <c r="ED115" s="63">
        <f>(1+SUMPRODUCT($EG115:$EI115,'Conversion Tables'!$S$17:$U$17))</f>
        <v>1</v>
      </c>
      <c r="EE115" s="63">
        <f>(1+SUMPRODUCT($EJ115:$EL115,'Conversion Tables'!$V$17:$X$17))</f>
        <v>1</v>
      </c>
      <c r="EF115" s="64">
        <f>EC115*ED115*EE115*'Weighting Scale'!$D$19</f>
        <v>0</v>
      </c>
      <c r="EG115" s="63">
        <f>IFERROR(VLOOKUP(AE115,'Conversion Tables'!$G$16:$M$20,2,FALSE)/'Conversion Tables'!$H$20*'Conversion Tables'!$H$21,0)</f>
        <v>0</v>
      </c>
      <c r="EH115" s="63">
        <f>IFERROR(VLOOKUP(AF115,'Conversion Tables'!$G$16:$M$20,3,FALSE)/'Conversion Tables'!$I$20*'Conversion Tables'!$I$21,0)</f>
        <v>0</v>
      </c>
      <c r="EI115" s="63">
        <f>IFERROR(VLOOKUP(AG115,'Conversion Tables'!$G$16:$M$20,4,FALSE)/'Conversion Tables'!J$20*'Conversion Tables'!$J$21,0)</f>
        <v>0</v>
      </c>
      <c r="EJ115" s="63">
        <f>IFERROR(VLOOKUP(AH115,'Conversion Tables'!$G$16:$M$20,5,FALSE)/'Conversion Tables'!K$20*'Conversion Tables'!$K$21,0)</f>
        <v>0</v>
      </c>
      <c r="EK115" s="63">
        <f>IFERROR(VLOOKUP(AI115,'Conversion Tables'!$G$16:$M$20,6,FALSE)/'Conversion Tables'!L$20*'Conversion Tables'!$L$21,0)</f>
        <v>0</v>
      </c>
      <c r="EL115" s="63">
        <f>IFERROR(VLOOKUP(AJ115,'Conversion Tables'!$G$16:$M$20,7,FALSE)/'Conversion Tables'!M$20*'Conversion Tables'!$M$21,0)</f>
        <v>0</v>
      </c>
      <c r="EM115" s="64">
        <f t="shared" si="71"/>
        <v>0</v>
      </c>
    </row>
    <row r="116" spans="1:143" ht="16.5" thickBot="1" x14ac:dyDescent="0.3">
      <c r="A116" s="156">
        <v>105</v>
      </c>
      <c r="B116" s="66"/>
      <c r="C116" s="67"/>
      <c r="D116" s="67"/>
      <c r="E116" s="157"/>
      <c r="F116" s="67"/>
      <c r="G116" s="158"/>
      <c r="H116" s="110"/>
      <c r="I116" s="99"/>
      <c r="J116" s="118"/>
      <c r="K116" s="131" t="str">
        <f t="shared" si="56"/>
        <v/>
      </c>
      <c r="L116" s="119"/>
      <c r="M116" s="97"/>
      <c r="N116" s="97"/>
      <c r="O116" s="119"/>
      <c r="P116" s="97"/>
      <c r="Q116" s="97"/>
      <c r="R116" s="119"/>
      <c r="S116" s="97"/>
      <c r="T116" s="97"/>
      <c r="U116" s="119"/>
      <c r="V116" s="97"/>
      <c r="W116" s="119"/>
      <c r="X116" s="97"/>
      <c r="Y116" s="97"/>
      <c r="Z116" s="201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135">
        <f t="shared" si="57"/>
        <v>0</v>
      </c>
      <c r="AL116" s="135">
        <f t="shared" si="58"/>
        <v>0</v>
      </c>
      <c r="AM116" s="135">
        <f t="shared" si="59"/>
        <v>0</v>
      </c>
      <c r="AN116" s="135">
        <f t="shared" si="60"/>
        <v>0</v>
      </c>
      <c r="AO116" s="135">
        <f t="shared" si="61"/>
        <v>0</v>
      </c>
      <c r="AP116" s="135">
        <f t="shared" si="62"/>
        <v>0</v>
      </c>
      <c r="AQ116" s="135">
        <f t="shared" si="63"/>
        <v>0</v>
      </c>
      <c r="AR116" s="135">
        <f t="shared" si="64"/>
        <v>0</v>
      </c>
      <c r="AS116" s="135">
        <f t="shared" si="65"/>
        <v>0</v>
      </c>
      <c r="AT116" s="135">
        <f t="shared" si="66"/>
        <v>0</v>
      </c>
      <c r="AU116" s="170">
        <f t="shared" si="67"/>
        <v>0</v>
      </c>
      <c r="AV116" s="342" t="str">
        <f t="shared" si="54"/>
        <v/>
      </c>
      <c r="AW116" s="136" t="str">
        <f t="shared" si="68"/>
        <v/>
      </c>
      <c r="AX116" s="112"/>
      <c r="AY116" s="348" t="str">
        <f t="shared" si="69"/>
        <v/>
      </c>
      <c r="AZ116" s="133"/>
      <c r="BA116" s="149">
        <f t="shared" si="70"/>
        <v>0</v>
      </c>
      <c r="BB116" s="209"/>
      <c r="BC116" s="212"/>
      <c r="BD116" s="212"/>
      <c r="BE116" s="212"/>
      <c r="BF116" s="212"/>
      <c r="BG116" s="213"/>
      <c r="BH116" s="257" t="str">
        <f t="shared" si="55"/>
        <v/>
      </c>
      <c r="BI116" s="115"/>
      <c r="BJ116" s="116"/>
      <c r="BK116" s="116"/>
      <c r="BL116" s="116"/>
      <c r="BM116" s="116"/>
      <c r="BN116" s="116"/>
      <c r="BO116" s="116"/>
      <c r="BP116" s="140" t="str">
        <f>IF(AZ116&lt;=1,"",IF($BJ116="",0,VLOOKUP($BJ116,'Conversion Tables'!$B$37:$C$62,2,FALSE))+IF($BK116="",0,VLOOKUP($BK116,'Conversion Tables'!$B$37:$C$62,2,FALSE))+IF($BL116="",0,VLOOKUP($BL116,'Conversion Tables'!$B$37:$C$62,2,FALSE))+IF($BM116="",0,VLOOKUP($BM116,'Conversion Tables'!$B$37:$C$62,2,FALSE))+IF($BN116="",0,VLOOKUP($BN116,'Conversion Tables'!$B$37:$C$62,2,FALSE))+IF($BO116="",0,VLOOKUP($BO116,'Conversion Tables'!$B$37:$C$62,2,FALSE)))</f>
        <v/>
      </c>
      <c r="BQ116" s="138"/>
      <c r="BR116" s="117"/>
      <c r="CM116" s="63">
        <f>IFERROR(VLOOKUP(M116,'Conversion Tables'!$B$8:$E$32,2,FALSE),0)</f>
        <v>0</v>
      </c>
      <c r="CN116" s="63">
        <f>IFERROR(VLOOKUP(N116,'Conversion Tables'!$B$8:$E$32,2,FALSE),0)</f>
        <v>0</v>
      </c>
      <c r="CO116" s="63">
        <f>(CM116-CN116)/'Conversion Tables'!$C$32*Max_Point</f>
        <v>0</v>
      </c>
      <c r="CP116" s="63">
        <f>(1+SUMPRODUCT($EG116:$EI116,'Conversion Tables'!$S$8:$U$8))</f>
        <v>1</v>
      </c>
      <c r="CQ116" s="63">
        <f>(1+SUMPRODUCT($EJ116:$EL116,'Conversion Tables'!$V$8:$X$8))</f>
        <v>1</v>
      </c>
      <c r="CR116" s="64">
        <f>CO116*CP116*CQ116*'Weighting Scale'!$D$10</f>
        <v>0</v>
      </c>
      <c r="CS116" s="63">
        <f>IFERROR(VLOOKUP(P116,'Conversion Tables'!$B$8:$E$32,3,FALSE),0)</f>
        <v>0</v>
      </c>
      <c r="CT116" s="63">
        <f>IFERROR(VLOOKUP(Q116,'Conversion Tables'!$B$8:$E$32,3,FALSE),0)</f>
        <v>0</v>
      </c>
      <c r="CU116" s="63">
        <f>(CS116-CT116)/'Conversion Tables'!$D$32*Max_Point</f>
        <v>0</v>
      </c>
      <c r="CV116" s="63">
        <f>(1+SUMPRODUCT($EG116:$EI116,'Conversion Tables'!$S$9:$U$9))</f>
        <v>1</v>
      </c>
      <c r="CW116" s="63">
        <f>(1+SUMPRODUCT($EJ116:$EL116,'Conversion Tables'!$V$9:$X$9))</f>
        <v>1</v>
      </c>
      <c r="CX116" s="64">
        <f>CU116*CV116*CW116*'Weighting Scale'!$D$11</f>
        <v>0</v>
      </c>
      <c r="CY116" s="63">
        <f>IFERROR(VLOOKUP(S116,'Conversion Tables'!$B$8:$E$32,4,FALSE),0)</f>
        <v>0</v>
      </c>
      <c r="CZ116" s="63">
        <f>IFERROR(VLOOKUP(T116,'Conversion Tables'!$B$8:$E$32,4,FALSE),0)</f>
        <v>0</v>
      </c>
      <c r="DA116" s="63">
        <f>(CY116-CZ116)/'Conversion Tables'!$E$32*Max_Point</f>
        <v>0</v>
      </c>
      <c r="DB116" s="63">
        <f>(1+SUMPRODUCT($EG116:$EI116,'Conversion Tables'!$S$10:$U$10))</f>
        <v>1</v>
      </c>
      <c r="DC116" s="63">
        <f>(1+SUMPRODUCT($EJ116:$EL116,'Conversion Tables'!$V$10:$X$10))</f>
        <v>1</v>
      </c>
      <c r="DD116" s="64">
        <f>DA116*DB116*DC116*'Weighting Scale'!$D$12</f>
        <v>0</v>
      </c>
      <c r="DE116" s="63">
        <f>IFERROR(VLOOKUP(V116,'Conversion Tables'!$G$8:$N$12,2, FALSE)/'Conversion Tables'!$H$12*Max_Point,0)</f>
        <v>0</v>
      </c>
      <c r="DF116" s="63">
        <f>(1+SUMPRODUCT($EG116:$EI116,'Conversion Tables'!$S$11:$U$11))</f>
        <v>1</v>
      </c>
      <c r="DG116" s="63">
        <f>(1+SUMPRODUCT($EJ116:$EL116,'Conversion Tables'!$V$11:$X$11))</f>
        <v>1</v>
      </c>
      <c r="DH116" s="64">
        <f>DE116*DF116*DG116*'Weighting Scale'!$D$14</f>
        <v>0</v>
      </c>
      <c r="DI116" s="63">
        <f>IFERROR(VLOOKUP(X116,'Conversion Tables'!$G$8:$N$12,3,FALSE)/'Conversion Tables'!$I$12*Max_Point,0)</f>
        <v>0</v>
      </c>
      <c r="DJ116" s="63">
        <f>(1+SUMPRODUCT($EG116:$EI116,'Conversion Tables'!$S$12:$U$12))</f>
        <v>1</v>
      </c>
      <c r="DK116" s="63">
        <f>(1+SUMPRODUCT($EJ116:$EL116,'Conversion Tables'!$V$12:$X$12))</f>
        <v>1</v>
      </c>
      <c r="DL116" s="64">
        <f>DI116*DJ116*DK116*'Weighting Scale'!$D$15</f>
        <v>0</v>
      </c>
      <c r="DM116" s="63">
        <f>IFERROR(VLOOKUP(Y116,'Conversion Tables'!$G$8:$N$12,4,FALSE)/'Conversion Tables'!$J$12*Max_Point,0)</f>
        <v>0</v>
      </c>
      <c r="DN116" s="63">
        <f>(1+SUMPRODUCT($EG116:$EI116,'Conversion Tables'!$S$13:$U$13))</f>
        <v>1</v>
      </c>
      <c r="DO116" s="63">
        <f>(1+SUMPRODUCT($EJ116:$EL116,'Conversion Tables'!$V$13:$X$13))</f>
        <v>1</v>
      </c>
      <c r="DP116" s="64">
        <f>DM116*DN116*DO116*'Weighting Scale'!$D$13</f>
        <v>0</v>
      </c>
      <c r="DQ116" s="63">
        <f>IFERROR(VLOOKUP(AA116,'Conversion Tables'!$G$8:$N$12,4,FALSE)/'Conversion Tables'!$K$12*Max_Point,0)</f>
        <v>0</v>
      </c>
      <c r="DR116" s="63">
        <f>(1+SUMPRODUCT($EG116:$EI116,'Conversion Tables'!$S$14:$U$14))</f>
        <v>1</v>
      </c>
      <c r="DS116" s="63">
        <f>(1+SUMPRODUCT($EJ116:$EL116,'Conversion Tables'!$V$14:$X$14))</f>
        <v>1</v>
      </c>
      <c r="DT116" s="64">
        <f>DQ116*DR116*DS116*'Weighting Scale'!$D$16</f>
        <v>0</v>
      </c>
      <c r="DU116" s="63">
        <f>IFERROR(VLOOKUP(AB116,'Conversion Tables'!$G$8:$N$12,5,FALSE)/'Conversion Tables'!$L$12*Max_Point,0)</f>
        <v>0</v>
      </c>
      <c r="DV116" s="63">
        <f>(1+SUMPRODUCT($EG116:$EI116,'Conversion Tables'!$S$15:$U$15))</f>
        <v>1</v>
      </c>
      <c r="DW116" s="63">
        <f>(1+SUMPRODUCT($EJ116:$EL116,'Conversion Tables'!$V$15:$X$15))</f>
        <v>1</v>
      </c>
      <c r="DX116" s="64">
        <f>DU116*DV116*DW116*'Weighting Scale'!$D$17</f>
        <v>0</v>
      </c>
      <c r="DY116" s="63">
        <f>IFERROR(VLOOKUP(AC116,'Conversion Tables'!$G$8:$N$12,6,FALSE)/'Conversion Tables'!$M$12*Max_Point,0)</f>
        <v>0</v>
      </c>
      <c r="DZ116" s="63">
        <f>(1+SUMPRODUCT($EG116:$EI116,'Conversion Tables'!$S$16:$U$16))</f>
        <v>1</v>
      </c>
      <c r="EA116" s="63">
        <f>(1+SUMPRODUCT($EJ116:$EL116,'Conversion Tables'!$V$16:$X$16))</f>
        <v>1</v>
      </c>
      <c r="EB116" s="64">
        <f>DY116*DZ116*EA116*'Weighting Scale'!$D$18</f>
        <v>0</v>
      </c>
      <c r="EC116" s="63">
        <f>IFERROR(VLOOKUP(AD116,'Conversion Tables'!$G$8:$N$12,7,FALSE)/'Conversion Tables'!$N$12*Max_Point,0)</f>
        <v>0</v>
      </c>
      <c r="ED116" s="63">
        <f>(1+SUMPRODUCT($EG116:$EI116,'Conversion Tables'!$S$17:$U$17))</f>
        <v>1</v>
      </c>
      <c r="EE116" s="63">
        <f>(1+SUMPRODUCT($EJ116:$EL116,'Conversion Tables'!$V$17:$X$17))</f>
        <v>1</v>
      </c>
      <c r="EF116" s="64">
        <f>EC116*ED116*EE116*'Weighting Scale'!$D$19</f>
        <v>0</v>
      </c>
      <c r="EG116" s="63">
        <f>IFERROR(VLOOKUP(AE116,'Conversion Tables'!$G$16:$M$20,2,FALSE)/'Conversion Tables'!$H$20*'Conversion Tables'!$H$21,0)</f>
        <v>0</v>
      </c>
      <c r="EH116" s="63">
        <f>IFERROR(VLOOKUP(AF116,'Conversion Tables'!$G$16:$M$20,3,FALSE)/'Conversion Tables'!$I$20*'Conversion Tables'!$I$21,0)</f>
        <v>0</v>
      </c>
      <c r="EI116" s="63">
        <f>IFERROR(VLOOKUP(AG116,'Conversion Tables'!$G$16:$M$20,4,FALSE)/'Conversion Tables'!J$20*'Conversion Tables'!$J$21,0)</f>
        <v>0</v>
      </c>
      <c r="EJ116" s="63">
        <f>IFERROR(VLOOKUP(AH116,'Conversion Tables'!$G$16:$M$20,5,FALSE)/'Conversion Tables'!K$20*'Conversion Tables'!$K$21,0)</f>
        <v>0</v>
      </c>
      <c r="EK116" s="63">
        <f>IFERROR(VLOOKUP(AI116,'Conversion Tables'!$G$16:$M$20,6,FALSE)/'Conversion Tables'!L$20*'Conversion Tables'!$L$21,0)</f>
        <v>0</v>
      </c>
      <c r="EL116" s="63">
        <f>IFERROR(VLOOKUP(AJ116,'Conversion Tables'!$G$16:$M$20,7,FALSE)/'Conversion Tables'!M$20*'Conversion Tables'!$M$21,0)</f>
        <v>0</v>
      </c>
      <c r="EM116" s="64">
        <f t="shared" si="71"/>
        <v>0</v>
      </c>
    </row>
    <row r="117" spans="1:143" ht="16.5" thickBot="1" x14ac:dyDescent="0.3">
      <c r="A117" s="156">
        <v>106</v>
      </c>
      <c r="B117" s="66"/>
      <c r="C117" s="67"/>
      <c r="D117" s="67"/>
      <c r="E117" s="157"/>
      <c r="F117" s="67"/>
      <c r="G117" s="158"/>
      <c r="H117" s="110"/>
      <c r="I117" s="99"/>
      <c r="J117" s="118"/>
      <c r="K117" s="131" t="str">
        <f t="shared" si="56"/>
        <v/>
      </c>
      <c r="L117" s="119"/>
      <c r="M117" s="97"/>
      <c r="N117" s="97"/>
      <c r="O117" s="119"/>
      <c r="P117" s="97"/>
      <c r="Q117" s="97"/>
      <c r="R117" s="119"/>
      <c r="S117" s="97"/>
      <c r="T117" s="97"/>
      <c r="U117" s="119"/>
      <c r="V117" s="97"/>
      <c r="W117" s="119"/>
      <c r="X117" s="97"/>
      <c r="Y117" s="97"/>
      <c r="Z117" s="201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135">
        <f t="shared" si="57"/>
        <v>0</v>
      </c>
      <c r="AL117" s="135">
        <f t="shared" si="58"/>
        <v>0</v>
      </c>
      <c r="AM117" s="135">
        <f t="shared" si="59"/>
        <v>0</v>
      </c>
      <c r="AN117" s="135">
        <f t="shared" si="60"/>
        <v>0</v>
      </c>
      <c r="AO117" s="135">
        <f t="shared" si="61"/>
        <v>0</v>
      </c>
      <c r="AP117" s="135">
        <f t="shared" si="62"/>
        <v>0</v>
      </c>
      <c r="AQ117" s="135">
        <f t="shared" si="63"/>
        <v>0</v>
      </c>
      <c r="AR117" s="135">
        <f t="shared" si="64"/>
        <v>0</v>
      </c>
      <c r="AS117" s="135">
        <f t="shared" si="65"/>
        <v>0</v>
      </c>
      <c r="AT117" s="135">
        <f t="shared" si="66"/>
        <v>0</v>
      </c>
      <c r="AU117" s="170">
        <f t="shared" si="67"/>
        <v>0</v>
      </c>
      <c r="AV117" s="342" t="str">
        <f t="shared" si="54"/>
        <v/>
      </c>
      <c r="AW117" s="136" t="str">
        <f t="shared" si="68"/>
        <v/>
      </c>
      <c r="AX117" s="112"/>
      <c r="AY117" s="348" t="str">
        <f t="shared" si="69"/>
        <v/>
      </c>
      <c r="AZ117" s="133"/>
      <c r="BA117" s="149">
        <f t="shared" si="70"/>
        <v>0</v>
      </c>
      <c r="BB117" s="209"/>
      <c r="BC117" s="212"/>
      <c r="BD117" s="212"/>
      <c r="BE117" s="212"/>
      <c r="BF117" s="212"/>
      <c r="BG117" s="213"/>
      <c r="BH117" s="257" t="str">
        <f t="shared" si="55"/>
        <v/>
      </c>
      <c r="BI117" s="115"/>
      <c r="BJ117" s="116"/>
      <c r="BK117" s="116"/>
      <c r="BL117" s="116"/>
      <c r="BM117" s="116"/>
      <c r="BN117" s="116"/>
      <c r="BO117" s="116"/>
      <c r="BP117" s="140" t="str">
        <f>IF(AZ117&lt;=1,"",IF($BJ117="",0,VLOOKUP($BJ117,'Conversion Tables'!$B$37:$C$62,2,FALSE))+IF($BK117="",0,VLOOKUP($BK117,'Conversion Tables'!$B$37:$C$62,2,FALSE))+IF($BL117="",0,VLOOKUP($BL117,'Conversion Tables'!$B$37:$C$62,2,FALSE))+IF($BM117="",0,VLOOKUP($BM117,'Conversion Tables'!$B$37:$C$62,2,FALSE))+IF($BN117="",0,VLOOKUP($BN117,'Conversion Tables'!$B$37:$C$62,2,FALSE))+IF($BO117="",0,VLOOKUP($BO117,'Conversion Tables'!$B$37:$C$62,2,FALSE)))</f>
        <v/>
      </c>
      <c r="BQ117" s="138"/>
      <c r="BR117" s="117"/>
      <c r="CM117" s="63">
        <f>IFERROR(VLOOKUP(M117,'Conversion Tables'!$B$8:$E$32,2,FALSE),0)</f>
        <v>0</v>
      </c>
      <c r="CN117" s="63">
        <f>IFERROR(VLOOKUP(N117,'Conversion Tables'!$B$8:$E$32,2,FALSE),0)</f>
        <v>0</v>
      </c>
      <c r="CO117" s="63">
        <f>(CM117-CN117)/'Conversion Tables'!$C$32*Max_Point</f>
        <v>0</v>
      </c>
      <c r="CP117" s="63">
        <f>(1+SUMPRODUCT($EG117:$EI117,'Conversion Tables'!$S$8:$U$8))</f>
        <v>1</v>
      </c>
      <c r="CQ117" s="63">
        <f>(1+SUMPRODUCT($EJ117:$EL117,'Conversion Tables'!$V$8:$X$8))</f>
        <v>1</v>
      </c>
      <c r="CR117" s="64">
        <f>CO117*CP117*CQ117*'Weighting Scale'!$D$10</f>
        <v>0</v>
      </c>
      <c r="CS117" s="63">
        <f>IFERROR(VLOOKUP(P117,'Conversion Tables'!$B$8:$E$32,3,FALSE),0)</f>
        <v>0</v>
      </c>
      <c r="CT117" s="63">
        <f>IFERROR(VLOOKUP(Q117,'Conversion Tables'!$B$8:$E$32,3,FALSE),0)</f>
        <v>0</v>
      </c>
      <c r="CU117" s="63">
        <f>(CS117-CT117)/'Conversion Tables'!$D$32*Max_Point</f>
        <v>0</v>
      </c>
      <c r="CV117" s="63">
        <f>(1+SUMPRODUCT($EG117:$EI117,'Conversion Tables'!$S$9:$U$9))</f>
        <v>1</v>
      </c>
      <c r="CW117" s="63">
        <f>(1+SUMPRODUCT($EJ117:$EL117,'Conversion Tables'!$V$9:$X$9))</f>
        <v>1</v>
      </c>
      <c r="CX117" s="64">
        <f>CU117*CV117*CW117*'Weighting Scale'!$D$11</f>
        <v>0</v>
      </c>
      <c r="CY117" s="63">
        <f>IFERROR(VLOOKUP(S117,'Conversion Tables'!$B$8:$E$32,4,FALSE),0)</f>
        <v>0</v>
      </c>
      <c r="CZ117" s="63">
        <f>IFERROR(VLOOKUP(T117,'Conversion Tables'!$B$8:$E$32,4,FALSE),0)</f>
        <v>0</v>
      </c>
      <c r="DA117" s="63">
        <f>(CY117-CZ117)/'Conversion Tables'!$E$32*Max_Point</f>
        <v>0</v>
      </c>
      <c r="DB117" s="63">
        <f>(1+SUMPRODUCT($EG117:$EI117,'Conversion Tables'!$S$10:$U$10))</f>
        <v>1</v>
      </c>
      <c r="DC117" s="63">
        <f>(1+SUMPRODUCT($EJ117:$EL117,'Conversion Tables'!$V$10:$X$10))</f>
        <v>1</v>
      </c>
      <c r="DD117" s="64">
        <f>DA117*DB117*DC117*'Weighting Scale'!$D$12</f>
        <v>0</v>
      </c>
      <c r="DE117" s="63">
        <f>IFERROR(VLOOKUP(V117,'Conversion Tables'!$G$8:$N$12,2, FALSE)/'Conversion Tables'!$H$12*Max_Point,0)</f>
        <v>0</v>
      </c>
      <c r="DF117" s="63">
        <f>(1+SUMPRODUCT($EG117:$EI117,'Conversion Tables'!$S$11:$U$11))</f>
        <v>1</v>
      </c>
      <c r="DG117" s="63">
        <f>(1+SUMPRODUCT($EJ117:$EL117,'Conversion Tables'!$V$11:$X$11))</f>
        <v>1</v>
      </c>
      <c r="DH117" s="64">
        <f>DE117*DF117*DG117*'Weighting Scale'!$D$14</f>
        <v>0</v>
      </c>
      <c r="DI117" s="63">
        <f>IFERROR(VLOOKUP(X117,'Conversion Tables'!$G$8:$N$12,3,FALSE)/'Conversion Tables'!$I$12*Max_Point,0)</f>
        <v>0</v>
      </c>
      <c r="DJ117" s="63">
        <f>(1+SUMPRODUCT($EG117:$EI117,'Conversion Tables'!$S$12:$U$12))</f>
        <v>1</v>
      </c>
      <c r="DK117" s="63">
        <f>(1+SUMPRODUCT($EJ117:$EL117,'Conversion Tables'!$V$12:$X$12))</f>
        <v>1</v>
      </c>
      <c r="DL117" s="64">
        <f>DI117*DJ117*DK117*'Weighting Scale'!$D$15</f>
        <v>0</v>
      </c>
      <c r="DM117" s="63">
        <f>IFERROR(VLOOKUP(Y117,'Conversion Tables'!$G$8:$N$12,4,FALSE)/'Conversion Tables'!$J$12*Max_Point,0)</f>
        <v>0</v>
      </c>
      <c r="DN117" s="63">
        <f>(1+SUMPRODUCT($EG117:$EI117,'Conversion Tables'!$S$13:$U$13))</f>
        <v>1</v>
      </c>
      <c r="DO117" s="63">
        <f>(1+SUMPRODUCT($EJ117:$EL117,'Conversion Tables'!$V$13:$X$13))</f>
        <v>1</v>
      </c>
      <c r="DP117" s="64">
        <f>DM117*DN117*DO117*'Weighting Scale'!$D$13</f>
        <v>0</v>
      </c>
      <c r="DQ117" s="63">
        <f>IFERROR(VLOOKUP(AA117,'Conversion Tables'!$G$8:$N$12,4,FALSE)/'Conversion Tables'!$K$12*Max_Point,0)</f>
        <v>0</v>
      </c>
      <c r="DR117" s="63">
        <f>(1+SUMPRODUCT($EG117:$EI117,'Conversion Tables'!$S$14:$U$14))</f>
        <v>1</v>
      </c>
      <c r="DS117" s="63">
        <f>(1+SUMPRODUCT($EJ117:$EL117,'Conversion Tables'!$V$14:$X$14))</f>
        <v>1</v>
      </c>
      <c r="DT117" s="64">
        <f>DQ117*DR117*DS117*'Weighting Scale'!$D$16</f>
        <v>0</v>
      </c>
      <c r="DU117" s="63">
        <f>IFERROR(VLOOKUP(AB117,'Conversion Tables'!$G$8:$N$12,5,FALSE)/'Conversion Tables'!$L$12*Max_Point,0)</f>
        <v>0</v>
      </c>
      <c r="DV117" s="63">
        <f>(1+SUMPRODUCT($EG117:$EI117,'Conversion Tables'!$S$15:$U$15))</f>
        <v>1</v>
      </c>
      <c r="DW117" s="63">
        <f>(1+SUMPRODUCT($EJ117:$EL117,'Conversion Tables'!$V$15:$X$15))</f>
        <v>1</v>
      </c>
      <c r="DX117" s="64">
        <f>DU117*DV117*DW117*'Weighting Scale'!$D$17</f>
        <v>0</v>
      </c>
      <c r="DY117" s="63">
        <f>IFERROR(VLOOKUP(AC117,'Conversion Tables'!$G$8:$N$12,6,FALSE)/'Conversion Tables'!$M$12*Max_Point,0)</f>
        <v>0</v>
      </c>
      <c r="DZ117" s="63">
        <f>(1+SUMPRODUCT($EG117:$EI117,'Conversion Tables'!$S$16:$U$16))</f>
        <v>1</v>
      </c>
      <c r="EA117" s="63">
        <f>(1+SUMPRODUCT($EJ117:$EL117,'Conversion Tables'!$V$16:$X$16))</f>
        <v>1</v>
      </c>
      <c r="EB117" s="64">
        <f>DY117*DZ117*EA117*'Weighting Scale'!$D$18</f>
        <v>0</v>
      </c>
      <c r="EC117" s="63">
        <f>IFERROR(VLOOKUP(AD117,'Conversion Tables'!$G$8:$N$12,7,FALSE)/'Conversion Tables'!$N$12*Max_Point,0)</f>
        <v>0</v>
      </c>
      <c r="ED117" s="63">
        <f>(1+SUMPRODUCT($EG117:$EI117,'Conversion Tables'!$S$17:$U$17))</f>
        <v>1</v>
      </c>
      <c r="EE117" s="63">
        <f>(1+SUMPRODUCT($EJ117:$EL117,'Conversion Tables'!$V$17:$X$17))</f>
        <v>1</v>
      </c>
      <c r="EF117" s="64">
        <f>EC117*ED117*EE117*'Weighting Scale'!$D$19</f>
        <v>0</v>
      </c>
      <c r="EG117" s="63">
        <f>IFERROR(VLOOKUP(AE117,'Conversion Tables'!$G$16:$M$20,2,FALSE)/'Conversion Tables'!$H$20*'Conversion Tables'!$H$21,0)</f>
        <v>0</v>
      </c>
      <c r="EH117" s="63">
        <f>IFERROR(VLOOKUP(AF117,'Conversion Tables'!$G$16:$M$20,3,FALSE)/'Conversion Tables'!$I$20*'Conversion Tables'!$I$21,0)</f>
        <v>0</v>
      </c>
      <c r="EI117" s="63">
        <f>IFERROR(VLOOKUP(AG117,'Conversion Tables'!$G$16:$M$20,4,FALSE)/'Conversion Tables'!J$20*'Conversion Tables'!$J$21,0)</f>
        <v>0</v>
      </c>
      <c r="EJ117" s="63">
        <f>IFERROR(VLOOKUP(AH117,'Conversion Tables'!$G$16:$M$20,5,FALSE)/'Conversion Tables'!K$20*'Conversion Tables'!$K$21,0)</f>
        <v>0</v>
      </c>
      <c r="EK117" s="63">
        <f>IFERROR(VLOOKUP(AI117,'Conversion Tables'!$G$16:$M$20,6,FALSE)/'Conversion Tables'!L$20*'Conversion Tables'!$L$21,0)</f>
        <v>0</v>
      </c>
      <c r="EL117" s="63">
        <f>IFERROR(VLOOKUP(AJ117,'Conversion Tables'!$G$16:$M$20,7,FALSE)/'Conversion Tables'!M$20*'Conversion Tables'!$M$21,0)</f>
        <v>0</v>
      </c>
      <c r="EM117" s="64">
        <f t="shared" si="71"/>
        <v>0</v>
      </c>
    </row>
    <row r="118" spans="1:143" ht="16.5" thickBot="1" x14ac:dyDescent="0.3">
      <c r="A118" s="156">
        <v>107</v>
      </c>
      <c r="B118" s="66"/>
      <c r="C118" s="67"/>
      <c r="D118" s="67"/>
      <c r="E118" s="157"/>
      <c r="F118" s="67"/>
      <c r="G118" s="158"/>
      <c r="H118" s="110"/>
      <c r="I118" s="99"/>
      <c r="J118" s="118"/>
      <c r="K118" s="131" t="str">
        <f t="shared" si="56"/>
        <v/>
      </c>
      <c r="L118" s="119"/>
      <c r="M118" s="97"/>
      <c r="N118" s="97"/>
      <c r="O118" s="119"/>
      <c r="P118" s="97"/>
      <c r="Q118" s="97"/>
      <c r="R118" s="119"/>
      <c r="S118" s="97"/>
      <c r="T118" s="97"/>
      <c r="U118" s="119"/>
      <c r="V118" s="97"/>
      <c r="W118" s="119"/>
      <c r="X118" s="97"/>
      <c r="Y118" s="97"/>
      <c r="Z118" s="201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135">
        <f t="shared" si="57"/>
        <v>0</v>
      </c>
      <c r="AL118" s="135">
        <f t="shared" si="58"/>
        <v>0</v>
      </c>
      <c r="AM118" s="135">
        <f t="shared" si="59"/>
        <v>0</v>
      </c>
      <c r="AN118" s="135">
        <f t="shared" si="60"/>
        <v>0</v>
      </c>
      <c r="AO118" s="135">
        <f t="shared" si="61"/>
        <v>0</v>
      </c>
      <c r="AP118" s="135">
        <f t="shared" si="62"/>
        <v>0</v>
      </c>
      <c r="AQ118" s="135">
        <f t="shared" si="63"/>
        <v>0</v>
      </c>
      <c r="AR118" s="135">
        <f t="shared" si="64"/>
        <v>0</v>
      </c>
      <c r="AS118" s="135">
        <f t="shared" si="65"/>
        <v>0</v>
      </c>
      <c r="AT118" s="135">
        <f t="shared" si="66"/>
        <v>0</v>
      </c>
      <c r="AU118" s="170">
        <f t="shared" si="67"/>
        <v>0</v>
      </c>
      <c r="AV118" s="342" t="str">
        <f t="shared" si="54"/>
        <v/>
      </c>
      <c r="AW118" s="136" t="str">
        <f t="shared" si="68"/>
        <v/>
      </c>
      <c r="AX118" s="112"/>
      <c r="AY118" s="348" t="str">
        <f t="shared" si="69"/>
        <v/>
      </c>
      <c r="AZ118" s="133"/>
      <c r="BA118" s="149">
        <f t="shared" si="70"/>
        <v>0</v>
      </c>
      <c r="BB118" s="209"/>
      <c r="BC118" s="212"/>
      <c r="BD118" s="212"/>
      <c r="BE118" s="212"/>
      <c r="BF118" s="212"/>
      <c r="BG118" s="213"/>
      <c r="BH118" s="257" t="str">
        <f t="shared" si="55"/>
        <v/>
      </c>
      <c r="BI118" s="115"/>
      <c r="BJ118" s="116"/>
      <c r="BK118" s="116"/>
      <c r="BL118" s="116"/>
      <c r="BM118" s="116"/>
      <c r="BN118" s="116"/>
      <c r="BO118" s="116"/>
      <c r="BP118" s="140" t="str">
        <f>IF(AZ118&lt;=1,"",IF($BJ118="",0,VLOOKUP($BJ118,'Conversion Tables'!$B$37:$C$62,2,FALSE))+IF($BK118="",0,VLOOKUP($BK118,'Conversion Tables'!$B$37:$C$62,2,FALSE))+IF($BL118="",0,VLOOKUP($BL118,'Conversion Tables'!$B$37:$C$62,2,FALSE))+IF($BM118="",0,VLOOKUP($BM118,'Conversion Tables'!$B$37:$C$62,2,FALSE))+IF($BN118="",0,VLOOKUP($BN118,'Conversion Tables'!$B$37:$C$62,2,FALSE))+IF($BO118="",0,VLOOKUP($BO118,'Conversion Tables'!$B$37:$C$62,2,FALSE)))</f>
        <v/>
      </c>
      <c r="BQ118" s="138"/>
      <c r="BR118" s="117"/>
      <c r="CM118" s="63">
        <f>IFERROR(VLOOKUP(M118,'Conversion Tables'!$B$8:$E$32,2,FALSE),0)</f>
        <v>0</v>
      </c>
      <c r="CN118" s="63">
        <f>IFERROR(VLOOKUP(N118,'Conversion Tables'!$B$8:$E$32,2,FALSE),0)</f>
        <v>0</v>
      </c>
      <c r="CO118" s="63">
        <f>(CM118-CN118)/'Conversion Tables'!$C$32*Max_Point</f>
        <v>0</v>
      </c>
      <c r="CP118" s="63">
        <f>(1+SUMPRODUCT($EG118:$EI118,'Conversion Tables'!$S$8:$U$8))</f>
        <v>1</v>
      </c>
      <c r="CQ118" s="63">
        <f>(1+SUMPRODUCT($EJ118:$EL118,'Conversion Tables'!$V$8:$X$8))</f>
        <v>1</v>
      </c>
      <c r="CR118" s="64">
        <f>CO118*CP118*CQ118*'Weighting Scale'!$D$10</f>
        <v>0</v>
      </c>
      <c r="CS118" s="63">
        <f>IFERROR(VLOOKUP(P118,'Conversion Tables'!$B$8:$E$32,3,FALSE),0)</f>
        <v>0</v>
      </c>
      <c r="CT118" s="63">
        <f>IFERROR(VLOOKUP(Q118,'Conversion Tables'!$B$8:$E$32,3,FALSE),0)</f>
        <v>0</v>
      </c>
      <c r="CU118" s="63">
        <f>(CS118-CT118)/'Conversion Tables'!$D$32*Max_Point</f>
        <v>0</v>
      </c>
      <c r="CV118" s="63">
        <f>(1+SUMPRODUCT($EG118:$EI118,'Conversion Tables'!$S$9:$U$9))</f>
        <v>1</v>
      </c>
      <c r="CW118" s="63">
        <f>(1+SUMPRODUCT($EJ118:$EL118,'Conversion Tables'!$V$9:$X$9))</f>
        <v>1</v>
      </c>
      <c r="CX118" s="64">
        <f>CU118*CV118*CW118*'Weighting Scale'!$D$11</f>
        <v>0</v>
      </c>
      <c r="CY118" s="63">
        <f>IFERROR(VLOOKUP(S118,'Conversion Tables'!$B$8:$E$32,4,FALSE),0)</f>
        <v>0</v>
      </c>
      <c r="CZ118" s="63">
        <f>IFERROR(VLOOKUP(T118,'Conversion Tables'!$B$8:$E$32,4,FALSE),0)</f>
        <v>0</v>
      </c>
      <c r="DA118" s="63">
        <f>(CY118-CZ118)/'Conversion Tables'!$E$32*Max_Point</f>
        <v>0</v>
      </c>
      <c r="DB118" s="63">
        <f>(1+SUMPRODUCT($EG118:$EI118,'Conversion Tables'!$S$10:$U$10))</f>
        <v>1</v>
      </c>
      <c r="DC118" s="63">
        <f>(1+SUMPRODUCT($EJ118:$EL118,'Conversion Tables'!$V$10:$X$10))</f>
        <v>1</v>
      </c>
      <c r="DD118" s="64">
        <f>DA118*DB118*DC118*'Weighting Scale'!$D$12</f>
        <v>0</v>
      </c>
      <c r="DE118" s="63">
        <f>IFERROR(VLOOKUP(V118,'Conversion Tables'!$G$8:$N$12,2, FALSE)/'Conversion Tables'!$H$12*Max_Point,0)</f>
        <v>0</v>
      </c>
      <c r="DF118" s="63">
        <f>(1+SUMPRODUCT($EG118:$EI118,'Conversion Tables'!$S$11:$U$11))</f>
        <v>1</v>
      </c>
      <c r="DG118" s="63">
        <f>(1+SUMPRODUCT($EJ118:$EL118,'Conversion Tables'!$V$11:$X$11))</f>
        <v>1</v>
      </c>
      <c r="DH118" s="64">
        <f>DE118*DF118*DG118*'Weighting Scale'!$D$14</f>
        <v>0</v>
      </c>
      <c r="DI118" s="63">
        <f>IFERROR(VLOOKUP(X118,'Conversion Tables'!$G$8:$N$12,3,FALSE)/'Conversion Tables'!$I$12*Max_Point,0)</f>
        <v>0</v>
      </c>
      <c r="DJ118" s="63">
        <f>(1+SUMPRODUCT($EG118:$EI118,'Conversion Tables'!$S$12:$U$12))</f>
        <v>1</v>
      </c>
      <c r="DK118" s="63">
        <f>(1+SUMPRODUCT($EJ118:$EL118,'Conversion Tables'!$V$12:$X$12))</f>
        <v>1</v>
      </c>
      <c r="DL118" s="64">
        <f>DI118*DJ118*DK118*'Weighting Scale'!$D$15</f>
        <v>0</v>
      </c>
      <c r="DM118" s="63">
        <f>IFERROR(VLOOKUP(Y118,'Conversion Tables'!$G$8:$N$12,4,FALSE)/'Conversion Tables'!$J$12*Max_Point,0)</f>
        <v>0</v>
      </c>
      <c r="DN118" s="63">
        <f>(1+SUMPRODUCT($EG118:$EI118,'Conversion Tables'!$S$13:$U$13))</f>
        <v>1</v>
      </c>
      <c r="DO118" s="63">
        <f>(1+SUMPRODUCT($EJ118:$EL118,'Conversion Tables'!$V$13:$X$13))</f>
        <v>1</v>
      </c>
      <c r="DP118" s="64">
        <f>DM118*DN118*DO118*'Weighting Scale'!$D$13</f>
        <v>0</v>
      </c>
      <c r="DQ118" s="63">
        <f>IFERROR(VLOOKUP(AA118,'Conversion Tables'!$G$8:$N$12,4,FALSE)/'Conversion Tables'!$K$12*Max_Point,0)</f>
        <v>0</v>
      </c>
      <c r="DR118" s="63">
        <f>(1+SUMPRODUCT($EG118:$EI118,'Conversion Tables'!$S$14:$U$14))</f>
        <v>1</v>
      </c>
      <c r="DS118" s="63">
        <f>(1+SUMPRODUCT($EJ118:$EL118,'Conversion Tables'!$V$14:$X$14))</f>
        <v>1</v>
      </c>
      <c r="DT118" s="64">
        <f>DQ118*DR118*DS118*'Weighting Scale'!$D$16</f>
        <v>0</v>
      </c>
      <c r="DU118" s="63">
        <f>IFERROR(VLOOKUP(AB118,'Conversion Tables'!$G$8:$N$12,5,FALSE)/'Conversion Tables'!$L$12*Max_Point,0)</f>
        <v>0</v>
      </c>
      <c r="DV118" s="63">
        <f>(1+SUMPRODUCT($EG118:$EI118,'Conversion Tables'!$S$15:$U$15))</f>
        <v>1</v>
      </c>
      <c r="DW118" s="63">
        <f>(1+SUMPRODUCT($EJ118:$EL118,'Conversion Tables'!$V$15:$X$15))</f>
        <v>1</v>
      </c>
      <c r="DX118" s="64">
        <f>DU118*DV118*DW118*'Weighting Scale'!$D$17</f>
        <v>0</v>
      </c>
      <c r="DY118" s="63">
        <f>IFERROR(VLOOKUP(AC118,'Conversion Tables'!$G$8:$N$12,6,FALSE)/'Conversion Tables'!$M$12*Max_Point,0)</f>
        <v>0</v>
      </c>
      <c r="DZ118" s="63">
        <f>(1+SUMPRODUCT($EG118:$EI118,'Conversion Tables'!$S$16:$U$16))</f>
        <v>1</v>
      </c>
      <c r="EA118" s="63">
        <f>(1+SUMPRODUCT($EJ118:$EL118,'Conversion Tables'!$V$16:$X$16))</f>
        <v>1</v>
      </c>
      <c r="EB118" s="64">
        <f>DY118*DZ118*EA118*'Weighting Scale'!$D$18</f>
        <v>0</v>
      </c>
      <c r="EC118" s="63">
        <f>IFERROR(VLOOKUP(AD118,'Conversion Tables'!$G$8:$N$12,7,FALSE)/'Conversion Tables'!$N$12*Max_Point,0)</f>
        <v>0</v>
      </c>
      <c r="ED118" s="63">
        <f>(1+SUMPRODUCT($EG118:$EI118,'Conversion Tables'!$S$17:$U$17))</f>
        <v>1</v>
      </c>
      <c r="EE118" s="63">
        <f>(1+SUMPRODUCT($EJ118:$EL118,'Conversion Tables'!$V$17:$X$17))</f>
        <v>1</v>
      </c>
      <c r="EF118" s="64">
        <f>EC118*ED118*EE118*'Weighting Scale'!$D$19</f>
        <v>0</v>
      </c>
      <c r="EG118" s="63">
        <f>IFERROR(VLOOKUP(AE118,'Conversion Tables'!$G$16:$M$20,2,FALSE)/'Conversion Tables'!$H$20*'Conversion Tables'!$H$21,0)</f>
        <v>0</v>
      </c>
      <c r="EH118" s="63">
        <f>IFERROR(VLOOKUP(AF118,'Conversion Tables'!$G$16:$M$20,3,FALSE)/'Conversion Tables'!$I$20*'Conversion Tables'!$I$21,0)</f>
        <v>0</v>
      </c>
      <c r="EI118" s="63">
        <f>IFERROR(VLOOKUP(AG118,'Conversion Tables'!$G$16:$M$20,4,FALSE)/'Conversion Tables'!J$20*'Conversion Tables'!$J$21,0)</f>
        <v>0</v>
      </c>
      <c r="EJ118" s="63">
        <f>IFERROR(VLOOKUP(AH118,'Conversion Tables'!$G$16:$M$20,5,FALSE)/'Conversion Tables'!K$20*'Conversion Tables'!$K$21,0)</f>
        <v>0</v>
      </c>
      <c r="EK118" s="63">
        <f>IFERROR(VLOOKUP(AI118,'Conversion Tables'!$G$16:$M$20,6,FALSE)/'Conversion Tables'!L$20*'Conversion Tables'!$L$21,0)</f>
        <v>0</v>
      </c>
      <c r="EL118" s="63">
        <f>IFERROR(VLOOKUP(AJ118,'Conversion Tables'!$G$16:$M$20,7,FALSE)/'Conversion Tables'!M$20*'Conversion Tables'!$M$21,0)</f>
        <v>0</v>
      </c>
      <c r="EM118" s="64">
        <f t="shared" si="71"/>
        <v>0</v>
      </c>
    </row>
    <row r="119" spans="1:143" ht="16.5" thickBot="1" x14ac:dyDescent="0.3">
      <c r="A119" s="156">
        <v>108</v>
      </c>
      <c r="B119" s="66"/>
      <c r="C119" s="67"/>
      <c r="D119" s="67"/>
      <c r="E119" s="157"/>
      <c r="F119" s="67"/>
      <c r="G119" s="158"/>
      <c r="H119" s="110"/>
      <c r="I119" s="99"/>
      <c r="J119" s="118"/>
      <c r="K119" s="131" t="str">
        <f t="shared" si="56"/>
        <v/>
      </c>
      <c r="L119" s="119"/>
      <c r="M119" s="97"/>
      <c r="N119" s="97"/>
      <c r="O119" s="119"/>
      <c r="P119" s="97"/>
      <c r="Q119" s="97"/>
      <c r="R119" s="119"/>
      <c r="S119" s="97"/>
      <c r="T119" s="97"/>
      <c r="U119" s="119"/>
      <c r="V119" s="97"/>
      <c r="W119" s="119"/>
      <c r="X119" s="97"/>
      <c r="Y119" s="97"/>
      <c r="Z119" s="201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135">
        <f t="shared" si="57"/>
        <v>0</v>
      </c>
      <c r="AL119" s="135">
        <f t="shared" si="58"/>
        <v>0</v>
      </c>
      <c r="AM119" s="135">
        <f t="shared" si="59"/>
        <v>0</v>
      </c>
      <c r="AN119" s="135">
        <f t="shared" si="60"/>
        <v>0</v>
      </c>
      <c r="AO119" s="135">
        <f t="shared" si="61"/>
        <v>0</v>
      </c>
      <c r="AP119" s="135">
        <f t="shared" si="62"/>
        <v>0</v>
      </c>
      <c r="AQ119" s="135">
        <f t="shared" si="63"/>
        <v>0</v>
      </c>
      <c r="AR119" s="135">
        <f t="shared" si="64"/>
        <v>0</v>
      </c>
      <c r="AS119" s="135">
        <f t="shared" si="65"/>
        <v>0</v>
      </c>
      <c r="AT119" s="135">
        <f t="shared" si="66"/>
        <v>0</v>
      </c>
      <c r="AU119" s="170">
        <f t="shared" si="67"/>
        <v>0</v>
      </c>
      <c r="AV119" s="342" t="str">
        <f t="shared" si="54"/>
        <v/>
      </c>
      <c r="AW119" s="136" t="str">
        <f t="shared" si="68"/>
        <v/>
      </c>
      <c r="AX119" s="112"/>
      <c r="AY119" s="348" t="str">
        <f t="shared" si="69"/>
        <v/>
      </c>
      <c r="AZ119" s="133"/>
      <c r="BA119" s="149">
        <f t="shared" si="70"/>
        <v>0</v>
      </c>
      <c r="BB119" s="209"/>
      <c r="BC119" s="212"/>
      <c r="BD119" s="212"/>
      <c r="BE119" s="212"/>
      <c r="BF119" s="212"/>
      <c r="BG119" s="213"/>
      <c r="BH119" s="257" t="str">
        <f t="shared" si="55"/>
        <v/>
      </c>
      <c r="BI119" s="115"/>
      <c r="BJ119" s="116"/>
      <c r="BK119" s="116"/>
      <c r="BL119" s="116"/>
      <c r="BM119" s="116"/>
      <c r="BN119" s="116"/>
      <c r="BO119" s="116"/>
      <c r="BP119" s="140" t="str">
        <f>IF(AZ119&lt;=1,"",IF($BJ119="",0,VLOOKUP($BJ119,'Conversion Tables'!$B$37:$C$62,2,FALSE))+IF($BK119="",0,VLOOKUP($BK119,'Conversion Tables'!$B$37:$C$62,2,FALSE))+IF($BL119="",0,VLOOKUP($BL119,'Conversion Tables'!$B$37:$C$62,2,FALSE))+IF($BM119="",0,VLOOKUP($BM119,'Conversion Tables'!$B$37:$C$62,2,FALSE))+IF($BN119="",0,VLOOKUP($BN119,'Conversion Tables'!$B$37:$C$62,2,FALSE))+IF($BO119="",0,VLOOKUP($BO119,'Conversion Tables'!$B$37:$C$62,2,FALSE)))</f>
        <v/>
      </c>
      <c r="BQ119" s="138"/>
      <c r="BR119" s="117"/>
      <c r="CM119" s="63">
        <f>IFERROR(VLOOKUP(M119,'Conversion Tables'!$B$8:$E$32,2,FALSE),0)</f>
        <v>0</v>
      </c>
      <c r="CN119" s="63">
        <f>IFERROR(VLOOKUP(N119,'Conversion Tables'!$B$8:$E$32,2,FALSE),0)</f>
        <v>0</v>
      </c>
      <c r="CO119" s="63">
        <f>(CM119-CN119)/'Conversion Tables'!$C$32*Max_Point</f>
        <v>0</v>
      </c>
      <c r="CP119" s="63">
        <f>(1+SUMPRODUCT($EG119:$EI119,'Conversion Tables'!$S$8:$U$8))</f>
        <v>1</v>
      </c>
      <c r="CQ119" s="63">
        <f>(1+SUMPRODUCT($EJ119:$EL119,'Conversion Tables'!$V$8:$X$8))</f>
        <v>1</v>
      </c>
      <c r="CR119" s="64">
        <f>CO119*CP119*CQ119*'Weighting Scale'!$D$10</f>
        <v>0</v>
      </c>
      <c r="CS119" s="63">
        <f>IFERROR(VLOOKUP(P119,'Conversion Tables'!$B$8:$E$32,3,FALSE),0)</f>
        <v>0</v>
      </c>
      <c r="CT119" s="63">
        <f>IFERROR(VLOOKUP(Q119,'Conversion Tables'!$B$8:$E$32,3,FALSE),0)</f>
        <v>0</v>
      </c>
      <c r="CU119" s="63">
        <f>(CS119-CT119)/'Conversion Tables'!$D$32*Max_Point</f>
        <v>0</v>
      </c>
      <c r="CV119" s="63">
        <f>(1+SUMPRODUCT($EG119:$EI119,'Conversion Tables'!$S$9:$U$9))</f>
        <v>1</v>
      </c>
      <c r="CW119" s="63">
        <f>(1+SUMPRODUCT($EJ119:$EL119,'Conversion Tables'!$V$9:$X$9))</f>
        <v>1</v>
      </c>
      <c r="CX119" s="64">
        <f>CU119*CV119*CW119*'Weighting Scale'!$D$11</f>
        <v>0</v>
      </c>
      <c r="CY119" s="63">
        <f>IFERROR(VLOOKUP(S119,'Conversion Tables'!$B$8:$E$32,4,FALSE),0)</f>
        <v>0</v>
      </c>
      <c r="CZ119" s="63">
        <f>IFERROR(VLOOKUP(T119,'Conversion Tables'!$B$8:$E$32,4,FALSE),0)</f>
        <v>0</v>
      </c>
      <c r="DA119" s="63">
        <f>(CY119-CZ119)/'Conversion Tables'!$E$32*Max_Point</f>
        <v>0</v>
      </c>
      <c r="DB119" s="63">
        <f>(1+SUMPRODUCT($EG119:$EI119,'Conversion Tables'!$S$10:$U$10))</f>
        <v>1</v>
      </c>
      <c r="DC119" s="63">
        <f>(1+SUMPRODUCT($EJ119:$EL119,'Conversion Tables'!$V$10:$X$10))</f>
        <v>1</v>
      </c>
      <c r="DD119" s="64">
        <f>DA119*DB119*DC119*'Weighting Scale'!$D$12</f>
        <v>0</v>
      </c>
      <c r="DE119" s="63">
        <f>IFERROR(VLOOKUP(V119,'Conversion Tables'!$G$8:$N$12,2, FALSE)/'Conversion Tables'!$H$12*Max_Point,0)</f>
        <v>0</v>
      </c>
      <c r="DF119" s="63">
        <f>(1+SUMPRODUCT($EG119:$EI119,'Conversion Tables'!$S$11:$U$11))</f>
        <v>1</v>
      </c>
      <c r="DG119" s="63">
        <f>(1+SUMPRODUCT($EJ119:$EL119,'Conversion Tables'!$V$11:$X$11))</f>
        <v>1</v>
      </c>
      <c r="DH119" s="64">
        <f>DE119*DF119*DG119*'Weighting Scale'!$D$14</f>
        <v>0</v>
      </c>
      <c r="DI119" s="63">
        <f>IFERROR(VLOOKUP(X119,'Conversion Tables'!$G$8:$N$12,3,FALSE)/'Conversion Tables'!$I$12*Max_Point,0)</f>
        <v>0</v>
      </c>
      <c r="DJ119" s="63">
        <f>(1+SUMPRODUCT($EG119:$EI119,'Conversion Tables'!$S$12:$U$12))</f>
        <v>1</v>
      </c>
      <c r="DK119" s="63">
        <f>(1+SUMPRODUCT($EJ119:$EL119,'Conversion Tables'!$V$12:$X$12))</f>
        <v>1</v>
      </c>
      <c r="DL119" s="64">
        <f>DI119*DJ119*DK119*'Weighting Scale'!$D$15</f>
        <v>0</v>
      </c>
      <c r="DM119" s="63">
        <f>IFERROR(VLOOKUP(Y119,'Conversion Tables'!$G$8:$N$12,4,FALSE)/'Conversion Tables'!$J$12*Max_Point,0)</f>
        <v>0</v>
      </c>
      <c r="DN119" s="63">
        <f>(1+SUMPRODUCT($EG119:$EI119,'Conversion Tables'!$S$13:$U$13))</f>
        <v>1</v>
      </c>
      <c r="DO119" s="63">
        <f>(1+SUMPRODUCT($EJ119:$EL119,'Conversion Tables'!$V$13:$X$13))</f>
        <v>1</v>
      </c>
      <c r="DP119" s="64">
        <f>DM119*DN119*DO119*'Weighting Scale'!$D$13</f>
        <v>0</v>
      </c>
      <c r="DQ119" s="63">
        <f>IFERROR(VLOOKUP(AA119,'Conversion Tables'!$G$8:$N$12,4,FALSE)/'Conversion Tables'!$K$12*Max_Point,0)</f>
        <v>0</v>
      </c>
      <c r="DR119" s="63">
        <f>(1+SUMPRODUCT($EG119:$EI119,'Conversion Tables'!$S$14:$U$14))</f>
        <v>1</v>
      </c>
      <c r="DS119" s="63">
        <f>(1+SUMPRODUCT($EJ119:$EL119,'Conversion Tables'!$V$14:$X$14))</f>
        <v>1</v>
      </c>
      <c r="DT119" s="64">
        <f>DQ119*DR119*DS119*'Weighting Scale'!$D$16</f>
        <v>0</v>
      </c>
      <c r="DU119" s="63">
        <f>IFERROR(VLOOKUP(AB119,'Conversion Tables'!$G$8:$N$12,5,FALSE)/'Conversion Tables'!$L$12*Max_Point,0)</f>
        <v>0</v>
      </c>
      <c r="DV119" s="63">
        <f>(1+SUMPRODUCT($EG119:$EI119,'Conversion Tables'!$S$15:$U$15))</f>
        <v>1</v>
      </c>
      <c r="DW119" s="63">
        <f>(1+SUMPRODUCT($EJ119:$EL119,'Conversion Tables'!$V$15:$X$15))</f>
        <v>1</v>
      </c>
      <c r="DX119" s="64">
        <f>DU119*DV119*DW119*'Weighting Scale'!$D$17</f>
        <v>0</v>
      </c>
      <c r="DY119" s="63">
        <f>IFERROR(VLOOKUP(AC119,'Conversion Tables'!$G$8:$N$12,6,FALSE)/'Conversion Tables'!$M$12*Max_Point,0)</f>
        <v>0</v>
      </c>
      <c r="DZ119" s="63">
        <f>(1+SUMPRODUCT($EG119:$EI119,'Conversion Tables'!$S$16:$U$16))</f>
        <v>1</v>
      </c>
      <c r="EA119" s="63">
        <f>(1+SUMPRODUCT($EJ119:$EL119,'Conversion Tables'!$V$16:$X$16))</f>
        <v>1</v>
      </c>
      <c r="EB119" s="64">
        <f>DY119*DZ119*EA119*'Weighting Scale'!$D$18</f>
        <v>0</v>
      </c>
      <c r="EC119" s="63">
        <f>IFERROR(VLOOKUP(AD119,'Conversion Tables'!$G$8:$N$12,7,FALSE)/'Conversion Tables'!$N$12*Max_Point,0)</f>
        <v>0</v>
      </c>
      <c r="ED119" s="63">
        <f>(1+SUMPRODUCT($EG119:$EI119,'Conversion Tables'!$S$17:$U$17))</f>
        <v>1</v>
      </c>
      <c r="EE119" s="63">
        <f>(1+SUMPRODUCT($EJ119:$EL119,'Conversion Tables'!$V$17:$X$17))</f>
        <v>1</v>
      </c>
      <c r="EF119" s="64">
        <f>EC119*ED119*EE119*'Weighting Scale'!$D$19</f>
        <v>0</v>
      </c>
      <c r="EG119" s="63">
        <f>IFERROR(VLOOKUP(AE119,'Conversion Tables'!$G$16:$M$20,2,FALSE)/'Conversion Tables'!$H$20*'Conversion Tables'!$H$21,0)</f>
        <v>0</v>
      </c>
      <c r="EH119" s="63">
        <f>IFERROR(VLOOKUP(AF119,'Conversion Tables'!$G$16:$M$20,3,FALSE)/'Conversion Tables'!$I$20*'Conversion Tables'!$I$21,0)</f>
        <v>0</v>
      </c>
      <c r="EI119" s="63">
        <f>IFERROR(VLOOKUP(AG119,'Conversion Tables'!$G$16:$M$20,4,FALSE)/'Conversion Tables'!J$20*'Conversion Tables'!$J$21,0)</f>
        <v>0</v>
      </c>
      <c r="EJ119" s="63">
        <f>IFERROR(VLOOKUP(AH119,'Conversion Tables'!$G$16:$M$20,5,FALSE)/'Conversion Tables'!K$20*'Conversion Tables'!$K$21,0)</f>
        <v>0</v>
      </c>
      <c r="EK119" s="63">
        <f>IFERROR(VLOOKUP(AI119,'Conversion Tables'!$G$16:$M$20,6,FALSE)/'Conversion Tables'!L$20*'Conversion Tables'!$L$21,0)</f>
        <v>0</v>
      </c>
      <c r="EL119" s="63">
        <f>IFERROR(VLOOKUP(AJ119,'Conversion Tables'!$G$16:$M$20,7,FALSE)/'Conversion Tables'!M$20*'Conversion Tables'!$M$21,0)</f>
        <v>0</v>
      </c>
      <c r="EM119" s="64">
        <f t="shared" si="71"/>
        <v>0</v>
      </c>
    </row>
    <row r="120" spans="1:143" ht="16.5" thickBot="1" x14ac:dyDescent="0.3">
      <c r="A120" s="156">
        <v>109</v>
      </c>
      <c r="B120" s="66"/>
      <c r="C120" s="67"/>
      <c r="D120" s="67"/>
      <c r="E120" s="157"/>
      <c r="F120" s="67"/>
      <c r="G120" s="158"/>
      <c r="H120" s="110"/>
      <c r="I120" s="99"/>
      <c r="J120" s="118"/>
      <c r="K120" s="131" t="str">
        <f t="shared" si="56"/>
        <v/>
      </c>
      <c r="L120" s="119"/>
      <c r="M120" s="97"/>
      <c r="N120" s="97"/>
      <c r="O120" s="119"/>
      <c r="P120" s="97"/>
      <c r="Q120" s="97"/>
      <c r="R120" s="119"/>
      <c r="S120" s="97"/>
      <c r="T120" s="97"/>
      <c r="U120" s="119"/>
      <c r="V120" s="97"/>
      <c r="W120" s="119"/>
      <c r="X120" s="97"/>
      <c r="Y120" s="97"/>
      <c r="Z120" s="201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135">
        <f t="shared" si="57"/>
        <v>0</v>
      </c>
      <c r="AL120" s="135">
        <f t="shared" si="58"/>
        <v>0</v>
      </c>
      <c r="AM120" s="135">
        <f t="shared" si="59"/>
        <v>0</v>
      </c>
      <c r="AN120" s="135">
        <f t="shared" si="60"/>
        <v>0</v>
      </c>
      <c r="AO120" s="135">
        <f t="shared" si="61"/>
        <v>0</v>
      </c>
      <c r="AP120" s="135">
        <f t="shared" si="62"/>
        <v>0</v>
      </c>
      <c r="AQ120" s="135">
        <f t="shared" si="63"/>
        <v>0</v>
      </c>
      <c r="AR120" s="135">
        <f t="shared" si="64"/>
        <v>0</v>
      </c>
      <c r="AS120" s="135">
        <f t="shared" si="65"/>
        <v>0</v>
      </c>
      <c r="AT120" s="135">
        <f t="shared" si="66"/>
        <v>0</v>
      </c>
      <c r="AU120" s="170">
        <f t="shared" si="67"/>
        <v>0</v>
      </c>
      <c r="AV120" s="342" t="str">
        <f t="shared" si="54"/>
        <v/>
      </c>
      <c r="AW120" s="136" t="str">
        <f t="shared" si="68"/>
        <v/>
      </c>
      <c r="AX120" s="112"/>
      <c r="AY120" s="348" t="str">
        <f t="shared" si="69"/>
        <v/>
      </c>
      <c r="AZ120" s="133"/>
      <c r="BA120" s="149">
        <f t="shared" si="70"/>
        <v>0</v>
      </c>
      <c r="BB120" s="209"/>
      <c r="BC120" s="212"/>
      <c r="BD120" s="212"/>
      <c r="BE120" s="212"/>
      <c r="BF120" s="212"/>
      <c r="BG120" s="213"/>
      <c r="BH120" s="257" t="str">
        <f t="shared" si="55"/>
        <v/>
      </c>
      <c r="BI120" s="115"/>
      <c r="BJ120" s="116"/>
      <c r="BK120" s="116"/>
      <c r="BL120" s="116"/>
      <c r="BM120" s="116"/>
      <c r="BN120" s="116"/>
      <c r="BO120" s="116"/>
      <c r="BP120" s="140" t="str">
        <f>IF(AZ120&lt;=1,"",IF($BJ120="",0,VLOOKUP($BJ120,'Conversion Tables'!$B$37:$C$62,2,FALSE))+IF($BK120="",0,VLOOKUP($BK120,'Conversion Tables'!$B$37:$C$62,2,FALSE))+IF($BL120="",0,VLOOKUP($BL120,'Conversion Tables'!$B$37:$C$62,2,FALSE))+IF($BM120="",0,VLOOKUP($BM120,'Conversion Tables'!$B$37:$C$62,2,FALSE))+IF($BN120="",0,VLOOKUP($BN120,'Conversion Tables'!$B$37:$C$62,2,FALSE))+IF($BO120="",0,VLOOKUP($BO120,'Conversion Tables'!$B$37:$C$62,2,FALSE)))</f>
        <v/>
      </c>
      <c r="BQ120" s="138"/>
      <c r="BR120" s="117"/>
      <c r="CM120" s="63">
        <f>IFERROR(VLOOKUP(M120,'Conversion Tables'!$B$8:$E$32,2,FALSE),0)</f>
        <v>0</v>
      </c>
      <c r="CN120" s="63">
        <f>IFERROR(VLOOKUP(N120,'Conversion Tables'!$B$8:$E$32,2,FALSE),0)</f>
        <v>0</v>
      </c>
      <c r="CO120" s="63">
        <f>(CM120-CN120)/'Conversion Tables'!$C$32*Max_Point</f>
        <v>0</v>
      </c>
      <c r="CP120" s="63">
        <f>(1+SUMPRODUCT($EG120:$EI120,'Conversion Tables'!$S$8:$U$8))</f>
        <v>1</v>
      </c>
      <c r="CQ120" s="63">
        <f>(1+SUMPRODUCT($EJ120:$EL120,'Conversion Tables'!$V$8:$X$8))</f>
        <v>1</v>
      </c>
      <c r="CR120" s="64">
        <f>CO120*CP120*CQ120*'Weighting Scale'!$D$10</f>
        <v>0</v>
      </c>
      <c r="CS120" s="63">
        <f>IFERROR(VLOOKUP(P120,'Conversion Tables'!$B$8:$E$32,3,FALSE),0)</f>
        <v>0</v>
      </c>
      <c r="CT120" s="63">
        <f>IFERROR(VLOOKUP(Q120,'Conversion Tables'!$B$8:$E$32,3,FALSE),0)</f>
        <v>0</v>
      </c>
      <c r="CU120" s="63">
        <f>(CS120-CT120)/'Conversion Tables'!$D$32*Max_Point</f>
        <v>0</v>
      </c>
      <c r="CV120" s="63">
        <f>(1+SUMPRODUCT($EG120:$EI120,'Conversion Tables'!$S$9:$U$9))</f>
        <v>1</v>
      </c>
      <c r="CW120" s="63">
        <f>(1+SUMPRODUCT($EJ120:$EL120,'Conversion Tables'!$V$9:$X$9))</f>
        <v>1</v>
      </c>
      <c r="CX120" s="64">
        <f>CU120*CV120*CW120*'Weighting Scale'!$D$11</f>
        <v>0</v>
      </c>
      <c r="CY120" s="63">
        <f>IFERROR(VLOOKUP(S120,'Conversion Tables'!$B$8:$E$32,4,FALSE),0)</f>
        <v>0</v>
      </c>
      <c r="CZ120" s="63">
        <f>IFERROR(VLOOKUP(T120,'Conversion Tables'!$B$8:$E$32,4,FALSE),0)</f>
        <v>0</v>
      </c>
      <c r="DA120" s="63">
        <f>(CY120-CZ120)/'Conversion Tables'!$E$32*Max_Point</f>
        <v>0</v>
      </c>
      <c r="DB120" s="63">
        <f>(1+SUMPRODUCT($EG120:$EI120,'Conversion Tables'!$S$10:$U$10))</f>
        <v>1</v>
      </c>
      <c r="DC120" s="63">
        <f>(1+SUMPRODUCT($EJ120:$EL120,'Conversion Tables'!$V$10:$X$10))</f>
        <v>1</v>
      </c>
      <c r="DD120" s="64">
        <f>DA120*DB120*DC120*'Weighting Scale'!$D$12</f>
        <v>0</v>
      </c>
      <c r="DE120" s="63">
        <f>IFERROR(VLOOKUP(V120,'Conversion Tables'!$G$8:$N$12,2, FALSE)/'Conversion Tables'!$H$12*Max_Point,0)</f>
        <v>0</v>
      </c>
      <c r="DF120" s="63">
        <f>(1+SUMPRODUCT($EG120:$EI120,'Conversion Tables'!$S$11:$U$11))</f>
        <v>1</v>
      </c>
      <c r="DG120" s="63">
        <f>(1+SUMPRODUCT($EJ120:$EL120,'Conversion Tables'!$V$11:$X$11))</f>
        <v>1</v>
      </c>
      <c r="DH120" s="64">
        <f>DE120*DF120*DG120*'Weighting Scale'!$D$14</f>
        <v>0</v>
      </c>
      <c r="DI120" s="63">
        <f>IFERROR(VLOOKUP(X120,'Conversion Tables'!$G$8:$N$12,3,FALSE)/'Conversion Tables'!$I$12*Max_Point,0)</f>
        <v>0</v>
      </c>
      <c r="DJ120" s="63">
        <f>(1+SUMPRODUCT($EG120:$EI120,'Conversion Tables'!$S$12:$U$12))</f>
        <v>1</v>
      </c>
      <c r="DK120" s="63">
        <f>(1+SUMPRODUCT($EJ120:$EL120,'Conversion Tables'!$V$12:$X$12))</f>
        <v>1</v>
      </c>
      <c r="DL120" s="64">
        <f>DI120*DJ120*DK120*'Weighting Scale'!$D$15</f>
        <v>0</v>
      </c>
      <c r="DM120" s="63">
        <f>IFERROR(VLOOKUP(Y120,'Conversion Tables'!$G$8:$N$12,4,FALSE)/'Conversion Tables'!$J$12*Max_Point,0)</f>
        <v>0</v>
      </c>
      <c r="DN120" s="63">
        <f>(1+SUMPRODUCT($EG120:$EI120,'Conversion Tables'!$S$13:$U$13))</f>
        <v>1</v>
      </c>
      <c r="DO120" s="63">
        <f>(1+SUMPRODUCT($EJ120:$EL120,'Conversion Tables'!$V$13:$X$13))</f>
        <v>1</v>
      </c>
      <c r="DP120" s="64">
        <f>DM120*DN120*DO120*'Weighting Scale'!$D$13</f>
        <v>0</v>
      </c>
      <c r="DQ120" s="63">
        <f>IFERROR(VLOOKUP(AA120,'Conversion Tables'!$G$8:$N$12,4,FALSE)/'Conversion Tables'!$K$12*Max_Point,0)</f>
        <v>0</v>
      </c>
      <c r="DR120" s="63">
        <f>(1+SUMPRODUCT($EG120:$EI120,'Conversion Tables'!$S$14:$U$14))</f>
        <v>1</v>
      </c>
      <c r="DS120" s="63">
        <f>(1+SUMPRODUCT($EJ120:$EL120,'Conversion Tables'!$V$14:$X$14))</f>
        <v>1</v>
      </c>
      <c r="DT120" s="64">
        <f>DQ120*DR120*DS120*'Weighting Scale'!$D$16</f>
        <v>0</v>
      </c>
      <c r="DU120" s="63">
        <f>IFERROR(VLOOKUP(AB120,'Conversion Tables'!$G$8:$N$12,5,FALSE)/'Conversion Tables'!$L$12*Max_Point,0)</f>
        <v>0</v>
      </c>
      <c r="DV120" s="63">
        <f>(1+SUMPRODUCT($EG120:$EI120,'Conversion Tables'!$S$15:$U$15))</f>
        <v>1</v>
      </c>
      <c r="DW120" s="63">
        <f>(1+SUMPRODUCT($EJ120:$EL120,'Conversion Tables'!$V$15:$X$15))</f>
        <v>1</v>
      </c>
      <c r="DX120" s="64">
        <f>DU120*DV120*DW120*'Weighting Scale'!$D$17</f>
        <v>0</v>
      </c>
      <c r="DY120" s="63">
        <f>IFERROR(VLOOKUP(AC120,'Conversion Tables'!$G$8:$N$12,6,FALSE)/'Conversion Tables'!$M$12*Max_Point,0)</f>
        <v>0</v>
      </c>
      <c r="DZ120" s="63">
        <f>(1+SUMPRODUCT($EG120:$EI120,'Conversion Tables'!$S$16:$U$16))</f>
        <v>1</v>
      </c>
      <c r="EA120" s="63">
        <f>(1+SUMPRODUCT($EJ120:$EL120,'Conversion Tables'!$V$16:$X$16))</f>
        <v>1</v>
      </c>
      <c r="EB120" s="64">
        <f>DY120*DZ120*EA120*'Weighting Scale'!$D$18</f>
        <v>0</v>
      </c>
      <c r="EC120" s="63">
        <f>IFERROR(VLOOKUP(AD120,'Conversion Tables'!$G$8:$N$12,7,FALSE)/'Conversion Tables'!$N$12*Max_Point,0)</f>
        <v>0</v>
      </c>
      <c r="ED120" s="63">
        <f>(1+SUMPRODUCT($EG120:$EI120,'Conversion Tables'!$S$17:$U$17))</f>
        <v>1</v>
      </c>
      <c r="EE120" s="63">
        <f>(1+SUMPRODUCT($EJ120:$EL120,'Conversion Tables'!$V$17:$X$17))</f>
        <v>1</v>
      </c>
      <c r="EF120" s="64">
        <f>EC120*ED120*EE120*'Weighting Scale'!$D$19</f>
        <v>0</v>
      </c>
      <c r="EG120" s="63">
        <f>IFERROR(VLOOKUP(AE120,'Conversion Tables'!$G$16:$M$20,2,FALSE)/'Conversion Tables'!$H$20*'Conversion Tables'!$H$21,0)</f>
        <v>0</v>
      </c>
      <c r="EH120" s="63">
        <f>IFERROR(VLOOKUP(AF120,'Conversion Tables'!$G$16:$M$20,3,FALSE)/'Conversion Tables'!$I$20*'Conversion Tables'!$I$21,0)</f>
        <v>0</v>
      </c>
      <c r="EI120" s="63">
        <f>IFERROR(VLOOKUP(AG120,'Conversion Tables'!$G$16:$M$20,4,FALSE)/'Conversion Tables'!J$20*'Conversion Tables'!$J$21,0)</f>
        <v>0</v>
      </c>
      <c r="EJ120" s="63">
        <f>IFERROR(VLOOKUP(AH120,'Conversion Tables'!$G$16:$M$20,5,FALSE)/'Conversion Tables'!K$20*'Conversion Tables'!$K$21,0)</f>
        <v>0</v>
      </c>
      <c r="EK120" s="63">
        <f>IFERROR(VLOOKUP(AI120,'Conversion Tables'!$G$16:$M$20,6,FALSE)/'Conversion Tables'!L$20*'Conversion Tables'!$L$21,0)</f>
        <v>0</v>
      </c>
      <c r="EL120" s="63">
        <f>IFERROR(VLOOKUP(AJ120,'Conversion Tables'!$G$16:$M$20,7,FALSE)/'Conversion Tables'!M$20*'Conversion Tables'!$M$21,0)</f>
        <v>0</v>
      </c>
      <c r="EM120" s="64">
        <f t="shared" si="71"/>
        <v>0</v>
      </c>
    </row>
    <row r="121" spans="1:143" ht="16.5" thickBot="1" x14ac:dyDescent="0.3">
      <c r="A121" s="156">
        <v>110</v>
      </c>
      <c r="B121" s="66"/>
      <c r="C121" s="67"/>
      <c r="D121" s="67"/>
      <c r="E121" s="157"/>
      <c r="F121" s="67"/>
      <c r="G121" s="158"/>
      <c r="H121" s="110"/>
      <c r="I121" s="99"/>
      <c r="J121" s="118"/>
      <c r="K121" s="131" t="str">
        <f t="shared" si="56"/>
        <v/>
      </c>
      <c r="L121" s="119"/>
      <c r="M121" s="97"/>
      <c r="N121" s="97"/>
      <c r="O121" s="119"/>
      <c r="P121" s="97"/>
      <c r="Q121" s="97"/>
      <c r="R121" s="119"/>
      <c r="S121" s="97"/>
      <c r="T121" s="97"/>
      <c r="U121" s="119"/>
      <c r="V121" s="97"/>
      <c r="W121" s="119"/>
      <c r="X121" s="97"/>
      <c r="Y121" s="97"/>
      <c r="Z121" s="201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135">
        <f t="shared" si="57"/>
        <v>0</v>
      </c>
      <c r="AL121" s="135">
        <f t="shared" si="58"/>
        <v>0</v>
      </c>
      <c r="AM121" s="135">
        <f t="shared" si="59"/>
        <v>0</v>
      </c>
      <c r="AN121" s="135">
        <f t="shared" si="60"/>
        <v>0</v>
      </c>
      <c r="AO121" s="135">
        <f t="shared" si="61"/>
        <v>0</v>
      </c>
      <c r="AP121" s="135">
        <f t="shared" si="62"/>
        <v>0</v>
      </c>
      <c r="AQ121" s="135">
        <f t="shared" si="63"/>
        <v>0</v>
      </c>
      <c r="AR121" s="135">
        <f t="shared" si="64"/>
        <v>0</v>
      </c>
      <c r="AS121" s="135">
        <f t="shared" si="65"/>
        <v>0</v>
      </c>
      <c r="AT121" s="135">
        <f t="shared" si="66"/>
        <v>0</v>
      </c>
      <c r="AU121" s="170">
        <f t="shared" si="67"/>
        <v>0</v>
      </c>
      <c r="AV121" s="342" t="str">
        <f t="shared" si="54"/>
        <v/>
      </c>
      <c r="AW121" s="136" t="str">
        <f t="shared" si="68"/>
        <v/>
      </c>
      <c r="AX121" s="112"/>
      <c r="AY121" s="348" t="str">
        <f t="shared" si="69"/>
        <v/>
      </c>
      <c r="AZ121" s="133"/>
      <c r="BA121" s="149">
        <f t="shared" si="70"/>
        <v>0</v>
      </c>
      <c r="BB121" s="209"/>
      <c r="BC121" s="212"/>
      <c r="BD121" s="212"/>
      <c r="BE121" s="212"/>
      <c r="BF121" s="212"/>
      <c r="BG121" s="213"/>
      <c r="BH121" s="257" t="str">
        <f t="shared" si="55"/>
        <v/>
      </c>
      <c r="BI121" s="115"/>
      <c r="BJ121" s="116"/>
      <c r="BK121" s="116"/>
      <c r="BL121" s="116"/>
      <c r="BM121" s="116"/>
      <c r="BN121" s="116"/>
      <c r="BO121" s="116"/>
      <c r="BP121" s="140" t="str">
        <f>IF(AZ121&lt;=1,"",IF($BJ121="",0,VLOOKUP($BJ121,'Conversion Tables'!$B$37:$C$62,2,FALSE))+IF($BK121="",0,VLOOKUP($BK121,'Conversion Tables'!$B$37:$C$62,2,FALSE))+IF($BL121="",0,VLOOKUP($BL121,'Conversion Tables'!$B$37:$C$62,2,FALSE))+IF($BM121="",0,VLOOKUP($BM121,'Conversion Tables'!$B$37:$C$62,2,FALSE))+IF($BN121="",0,VLOOKUP($BN121,'Conversion Tables'!$B$37:$C$62,2,FALSE))+IF($BO121="",0,VLOOKUP($BO121,'Conversion Tables'!$B$37:$C$62,2,FALSE)))</f>
        <v/>
      </c>
      <c r="BQ121" s="138"/>
      <c r="BR121" s="117"/>
      <c r="CM121" s="63">
        <f>IFERROR(VLOOKUP(M121,'Conversion Tables'!$B$8:$E$32,2,FALSE),0)</f>
        <v>0</v>
      </c>
      <c r="CN121" s="63">
        <f>IFERROR(VLOOKUP(N121,'Conversion Tables'!$B$8:$E$32,2,FALSE),0)</f>
        <v>0</v>
      </c>
      <c r="CO121" s="63">
        <f>(CM121-CN121)/'Conversion Tables'!$C$32*Max_Point</f>
        <v>0</v>
      </c>
      <c r="CP121" s="63">
        <f>(1+SUMPRODUCT($EG121:$EI121,'Conversion Tables'!$S$8:$U$8))</f>
        <v>1</v>
      </c>
      <c r="CQ121" s="63">
        <f>(1+SUMPRODUCT($EJ121:$EL121,'Conversion Tables'!$V$8:$X$8))</f>
        <v>1</v>
      </c>
      <c r="CR121" s="64">
        <f>CO121*CP121*CQ121*'Weighting Scale'!$D$10</f>
        <v>0</v>
      </c>
      <c r="CS121" s="63">
        <f>IFERROR(VLOOKUP(P121,'Conversion Tables'!$B$8:$E$32,3,FALSE),0)</f>
        <v>0</v>
      </c>
      <c r="CT121" s="63">
        <f>IFERROR(VLOOKUP(Q121,'Conversion Tables'!$B$8:$E$32,3,FALSE),0)</f>
        <v>0</v>
      </c>
      <c r="CU121" s="63">
        <f>(CS121-CT121)/'Conversion Tables'!$D$32*Max_Point</f>
        <v>0</v>
      </c>
      <c r="CV121" s="63">
        <f>(1+SUMPRODUCT($EG121:$EI121,'Conversion Tables'!$S$9:$U$9))</f>
        <v>1</v>
      </c>
      <c r="CW121" s="63">
        <f>(1+SUMPRODUCT($EJ121:$EL121,'Conversion Tables'!$V$9:$X$9))</f>
        <v>1</v>
      </c>
      <c r="CX121" s="64">
        <f>CU121*CV121*CW121*'Weighting Scale'!$D$11</f>
        <v>0</v>
      </c>
      <c r="CY121" s="63">
        <f>IFERROR(VLOOKUP(S121,'Conversion Tables'!$B$8:$E$32,4,FALSE),0)</f>
        <v>0</v>
      </c>
      <c r="CZ121" s="63">
        <f>IFERROR(VLOOKUP(T121,'Conversion Tables'!$B$8:$E$32,4,FALSE),0)</f>
        <v>0</v>
      </c>
      <c r="DA121" s="63">
        <f>(CY121-CZ121)/'Conversion Tables'!$E$32*Max_Point</f>
        <v>0</v>
      </c>
      <c r="DB121" s="63">
        <f>(1+SUMPRODUCT($EG121:$EI121,'Conversion Tables'!$S$10:$U$10))</f>
        <v>1</v>
      </c>
      <c r="DC121" s="63">
        <f>(1+SUMPRODUCT($EJ121:$EL121,'Conversion Tables'!$V$10:$X$10))</f>
        <v>1</v>
      </c>
      <c r="DD121" s="64">
        <f>DA121*DB121*DC121*'Weighting Scale'!$D$12</f>
        <v>0</v>
      </c>
      <c r="DE121" s="63">
        <f>IFERROR(VLOOKUP(V121,'Conversion Tables'!$G$8:$N$12,2, FALSE)/'Conversion Tables'!$H$12*Max_Point,0)</f>
        <v>0</v>
      </c>
      <c r="DF121" s="63">
        <f>(1+SUMPRODUCT($EG121:$EI121,'Conversion Tables'!$S$11:$U$11))</f>
        <v>1</v>
      </c>
      <c r="DG121" s="63">
        <f>(1+SUMPRODUCT($EJ121:$EL121,'Conversion Tables'!$V$11:$X$11))</f>
        <v>1</v>
      </c>
      <c r="DH121" s="64">
        <f>DE121*DF121*DG121*'Weighting Scale'!$D$14</f>
        <v>0</v>
      </c>
      <c r="DI121" s="63">
        <f>IFERROR(VLOOKUP(X121,'Conversion Tables'!$G$8:$N$12,3,FALSE)/'Conversion Tables'!$I$12*Max_Point,0)</f>
        <v>0</v>
      </c>
      <c r="DJ121" s="63">
        <f>(1+SUMPRODUCT($EG121:$EI121,'Conversion Tables'!$S$12:$U$12))</f>
        <v>1</v>
      </c>
      <c r="DK121" s="63">
        <f>(1+SUMPRODUCT($EJ121:$EL121,'Conversion Tables'!$V$12:$X$12))</f>
        <v>1</v>
      </c>
      <c r="DL121" s="64">
        <f>DI121*DJ121*DK121*'Weighting Scale'!$D$15</f>
        <v>0</v>
      </c>
      <c r="DM121" s="63">
        <f>IFERROR(VLOOKUP(Y121,'Conversion Tables'!$G$8:$N$12,4,FALSE)/'Conversion Tables'!$J$12*Max_Point,0)</f>
        <v>0</v>
      </c>
      <c r="DN121" s="63">
        <f>(1+SUMPRODUCT($EG121:$EI121,'Conversion Tables'!$S$13:$U$13))</f>
        <v>1</v>
      </c>
      <c r="DO121" s="63">
        <f>(1+SUMPRODUCT($EJ121:$EL121,'Conversion Tables'!$V$13:$X$13))</f>
        <v>1</v>
      </c>
      <c r="DP121" s="64">
        <f>DM121*DN121*DO121*'Weighting Scale'!$D$13</f>
        <v>0</v>
      </c>
      <c r="DQ121" s="63">
        <f>IFERROR(VLOOKUP(AA121,'Conversion Tables'!$G$8:$N$12,4,FALSE)/'Conversion Tables'!$K$12*Max_Point,0)</f>
        <v>0</v>
      </c>
      <c r="DR121" s="63">
        <f>(1+SUMPRODUCT($EG121:$EI121,'Conversion Tables'!$S$14:$U$14))</f>
        <v>1</v>
      </c>
      <c r="DS121" s="63">
        <f>(1+SUMPRODUCT($EJ121:$EL121,'Conversion Tables'!$V$14:$X$14))</f>
        <v>1</v>
      </c>
      <c r="DT121" s="64">
        <f>DQ121*DR121*DS121*'Weighting Scale'!$D$16</f>
        <v>0</v>
      </c>
      <c r="DU121" s="63">
        <f>IFERROR(VLOOKUP(AB121,'Conversion Tables'!$G$8:$N$12,5,FALSE)/'Conversion Tables'!$L$12*Max_Point,0)</f>
        <v>0</v>
      </c>
      <c r="DV121" s="63">
        <f>(1+SUMPRODUCT($EG121:$EI121,'Conversion Tables'!$S$15:$U$15))</f>
        <v>1</v>
      </c>
      <c r="DW121" s="63">
        <f>(1+SUMPRODUCT($EJ121:$EL121,'Conversion Tables'!$V$15:$X$15))</f>
        <v>1</v>
      </c>
      <c r="DX121" s="64">
        <f>DU121*DV121*DW121*'Weighting Scale'!$D$17</f>
        <v>0</v>
      </c>
      <c r="DY121" s="63">
        <f>IFERROR(VLOOKUP(AC121,'Conversion Tables'!$G$8:$N$12,6,FALSE)/'Conversion Tables'!$M$12*Max_Point,0)</f>
        <v>0</v>
      </c>
      <c r="DZ121" s="63">
        <f>(1+SUMPRODUCT($EG121:$EI121,'Conversion Tables'!$S$16:$U$16))</f>
        <v>1</v>
      </c>
      <c r="EA121" s="63">
        <f>(1+SUMPRODUCT($EJ121:$EL121,'Conversion Tables'!$V$16:$X$16))</f>
        <v>1</v>
      </c>
      <c r="EB121" s="64">
        <f>DY121*DZ121*EA121*'Weighting Scale'!$D$18</f>
        <v>0</v>
      </c>
      <c r="EC121" s="63">
        <f>IFERROR(VLOOKUP(AD121,'Conversion Tables'!$G$8:$N$12,7,FALSE)/'Conversion Tables'!$N$12*Max_Point,0)</f>
        <v>0</v>
      </c>
      <c r="ED121" s="63">
        <f>(1+SUMPRODUCT($EG121:$EI121,'Conversion Tables'!$S$17:$U$17))</f>
        <v>1</v>
      </c>
      <c r="EE121" s="63">
        <f>(1+SUMPRODUCT($EJ121:$EL121,'Conversion Tables'!$V$17:$X$17))</f>
        <v>1</v>
      </c>
      <c r="EF121" s="64">
        <f>EC121*ED121*EE121*'Weighting Scale'!$D$19</f>
        <v>0</v>
      </c>
      <c r="EG121" s="63">
        <f>IFERROR(VLOOKUP(AE121,'Conversion Tables'!$G$16:$M$20,2,FALSE)/'Conversion Tables'!$H$20*'Conversion Tables'!$H$21,0)</f>
        <v>0</v>
      </c>
      <c r="EH121" s="63">
        <f>IFERROR(VLOOKUP(AF121,'Conversion Tables'!$G$16:$M$20,3,FALSE)/'Conversion Tables'!$I$20*'Conversion Tables'!$I$21,0)</f>
        <v>0</v>
      </c>
      <c r="EI121" s="63">
        <f>IFERROR(VLOOKUP(AG121,'Conversion Tables'!$G$16:$M$20,4,FALSE)/'Conversion Tables'!J$20*'Conversion Tables'!$J$21,0)</f>
        <v>0</v>
      </c>
      <c r="EJ121" s="63">
        <f>IFERROR(VLOOKUP(AH121,'Conversion Tables'!$G$16:$M$20,5,FALSE)/'Conversion Tables'!K$20*'Conversion Tables'!$K$21,0)</f>
        <v>0</v>
      </c>
      <c r="EK121" s="63">
        <f>IFERROR(VLOOKUP(AI121,'Conversion Tables'!$G$16:$M$20,6,FALSE)/'Conversion Tables'!L$20*'Conversion Tables'!$L$21,0)</f>
        <v>0</v>
      </c>
      <c r="EL121" s="63">
        <f>IFERROR(VLOOKUP(AJ121,'Conversion Tables'!$G$16:$M$20,7,FALSE)/'Conversion Tables'!M$20*'Conversion Tables'!$M$21,0)</f>
        <v>0</v>
      </c>
      <c r="EM121" s="64">
        <f t="shared" si="71"/>
        <v>0</v>
      </c>
    </row>
    <row r="122" spans="1:143" ht="16.5" thickBot="1" x14ac:dyDescent="0.3">
      <c r="A122" s="156">
        <v>111</v>
      </c>
      <c r="B122" s="66"/>
      <c r="C122" s="67"/>
      <c r="D122" s="67"/>
      <c r="E122" s="157"/>
      <c r="F122" s="67"/>
      <c r="G122" s="158"/>
      <c r="H122" s="110"/>
      <c r="I122" s="99"/>
      <c r="J122" s="118"/>
      <c r="K122" s="131" t="str">
        <f t="shared" si="56"/>
        <v/>
      </c>
      <c r="L122" s="119"/>
      <c r="M122" s="97"/>
      <c r="N122" s="97"/>
      <c r="O122" s="119"/>
      <c r="P122" s="97"/>
      <c r="Q122" s="97"/>
      <c r="R122" s="119"/>
      <c r="S122" s="97"/>
      <c r="T122" s="97"/>
      <c r="U122" s="119"/>
      <c r="V122" s="97"/>
      <c r="W122" s="119"/>
      <c r="X122" s="97"/>
      <c r="Y122" s="97"/>
      <c r="Z122" s="201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135">
        <f t="shared" si="57"/>
        <v>0</v>
      </c>
      <c r="AL122" s="135">
        <f t="shared" si="58"/>
        <v>0</v>
      </c>
      <c r="AM122" s="135">
        <f t="shared" si="59"/>
        <v>0</v>
      </c>
      <c r="AN122" s="135">
        <f t="shared" si="60"/>
        <v>0</v>
      </c>
      <c r="AO122" s="135">
        <f t="shared" si="61"/>
        <v>0</v>
      </c>
      <c r="AP122" s="135">
        <f t="shared" si="62"/>
        <v>0</v>
      </c>
      <c r="AQ122" s="135">
        <f t="shared" si="63"/>
        <v>0</v>
      </c>
      <c r="AR122" s="135">
        <f t="shared" si="64"/>
        <v>0</v>
      </c>
      <c r="AS122" s="135">
        <f t="shared" si="65"/>
        <v>0</v>
      </c>
      <c r="AT122" s="135">
        <f t="shared" si="66"/>
        <v>0</v>
      </c>
      <c r="AU122" s="170">
        <f t="shared" si="67"/>
        <v>0</v>
      </c>
      <c r="AV122" s="342" t="str">
        <f t="shared" si="54"/>
        <v/>
      </c>
      <c r="AW122" s="136" t="str">
        <f t="shared" si="68"/>
        <v/>
      </c>
      <c r="AX122" s="112"/>
      <c r="AY122" s="348" t="str">
        <f t="shared" si="69"/>
        <v/>
      </c>
      <c r="AZ122" s="133"/>
      <c r="BA122" s="149">
        <f t="shared" si="70"/>
        <v>0</v>
      </c>
      <c r="BB122" s="209"/>
      <c r="BC122" s="212"/>
      <c r="BD122" s="212"/>
      <c r="BE122" s="212"/>
      <c r="BF122" s="212"/>
      <c r="BG122" s="213"/>
      <c r="BH122" s="257" t="str">
        <f t="shared" si="55"/>
        <v/>
      </c>
      <c r="BI122" s="115"/>
      <c r="BJ122" s="116"/>
      <c r="BK122" s="116"/>
      <c r="BL122" s="116"/>
      <c r="BM122" s="116"/>
      <c r="BN122" s="116"/>
      <c r="BO122" s="116"/>
      <c r="BP122" s="140" t="str">
        <f>IF(AZ122&lt;=1,"",IF($BJ122="",0,VLOOKUP($BJ122,'Conversion Tables'!$B$37:$C$62,2,FALSE))+IF($BK122="",0,VLOOKUP($BK122,'Conversion Tables'!$B$37:$C$62,2,FALSE))+IF($BL122="",0,VLOOKUP($BL122,'Conversion Tables'!$B$37:$C$62,2,FALSE))+IF($BM122="",0,VLOOKUP($BM122,'Conversion Tables'!$B$37:$C$62,2,FALSE))+IF($BN122="",0,VLOOKUP($BN122,'Conversion Tables'!$B$37:$C$62,2,FALSE))+IF($BO122="",0,VLOOKUP($BO122,'Conversion Tables'!$B$37:$C$62,2,FALSE)))</f>
        <v/>
      </c>
      <c r="BQ122" s="138"/>
      <c r="BR122" s="117"/>
      <c r="CM122" s="63">
        <f>IFERROR(VLOOKUP(M122,'Conversion Tables'!$B$8:$E$32,2,FALSE),0)</f>
        <v>0</v>
      </c>
      <c r="CN122" s="63">
        <f>IFERROR(VLOOKUP(N122,'Conversion Tables'!$B$8:$E$32,2,FALSE),0)</f>
        <v>0</v>
      </c>
      <c r="CO122" s="63">
        <f>(CM122-CN122)/'Conversion Tables'!$C$32*Max_Point</f>
        <v>0</v>
      </c>
      <c r="CP122" s="63">
        <f>(1+SUMPRODUCT($EG122:$EI122,'Conversion Tables'!$S$8:$U$8))</f>
        <v>1</v>
      </c>
      <c r="CQ122" s="63">
        <f>(1+SUMPRODUCT($EJ122:$EL122,'Conversion Tables'!$V$8:$X$8))</f>
        <v>1</v>
      </c>
      <c r="CR122" s="64">
        <f>CO122*CP122*CQ122*'Weighting Scale'!$D$10</f>
        <v>0</v>
      </c>
      <c r="CS122" s="63">
        <f>IFERROR(VLOOKUP(P122,'Conversion Tables'!$B$8:$E$32,3,FALSE),0)</f>
        <v>0</v>
      </c>
      <c r="CT122" s="63">
        <f>IFERROR(VLOOKUP(Q122,'Conversion Tables'!$B$8:$E$32,3,FALSE),0)</f>
        <v>0</v>
      </c>
      <c r="CU122" s="63">
        <f>(CS122-CT122)/'Conversion Tables'!$D$32*Max_Point</f>
        <v>0</v>
      </c>
      <c r="CV122" s="63">
        <f>(1+SUMPRODUCT($EG122:$EI122,'Conversion Tables'!$S$9:$U$9))</f>
        <v>1</v>
      </c>
      <c r="CW122" s="63">
        <f>(1+SUMPRODUCT($EJ122:$EL122,'Conversion Tables'!$V$9:$X$9))</f>
        <v>1</v>
      </c>
      <c r="CX122" s="64">
        <f>CU122*CV122*CW122*'Weighting Scale'!$D$11</f>
        <v>0</v>
      </c>
      <c r="CY122" s="63">
        <f>IFERROR(VLOOKUP(S122,'Conversion Tables'!$B$8:$E$32,4,FALSE),0)</f>
        <v>0</v>
      </c>
      <c r="CZ122" s="63">
        <f>IFERROR(VLOOKUP(T122,'Conversion Tables'!$B$8:$E$32,4,FALSE),0)</f>
        <v>0</v>
      </c>
      <c r="DA122" s="63">
        <f>(CY122-CZ122)/'Conversion Tables'!$E$32*Max_Point</f>
        <v>0</v>
      </c>
      <c r="DB122" s="63">
        <f>(1+SUMPRODUCT($EG122:$EI122,'Conversion Tables'!$S$10:$U$10))</f>
        <v>1</v>
      </c>
      <c r="DC122" s="63">
        <f>(1+SUMPRODUCT($EJ122:$EL122,'Conversion Tables'!$V$10:$X$10))</f>
        <v>1</v>
      </c>
      <c r="DD122" s="64">
        <f>DA122*DB122*DC122*'Weighting Scale'!$D$12</f>
        <v>0</v>
      </c>
      <c r="DE122" s="63">
        <f>IFERROR(VLOOKUP(V122,'Conversion Tables'!$G$8:$N$12,2, FALSE)/'Conversion Tables'!$H$12*Max_Point,0)</f>
        <v>0</v>
      </c>
      <c r="DF122" s="63">
        <f>(1+SUMPRODUCT($EG122:$EI122,'Conversion Tables'!$S$11:$U$11))</f>
        <v>1</v>
      </c>
      <c r="DG122" s="63">
        <f>(1+SUMPRODUCT($EJ122:$EL122,'Conversion Tables'!$V$11:$X$11))</f>
        <v>1</v>
      </c>
      <c r="DH122" s="64">
        <f>DE122*DF122*DG122*'Weighting Scale'!$D$14</f>
        <v>0</v>
      </c>
      <c r="DI122" s="63">
        <f>IFERROR(VLOOKUP(X122,'Conversion Tables'!$G$8:$N$12,3,FALSE)/'Conversion Tables'!$I$12*Max_Point,0)</f>
        <v>0</v>
      </c>
      <c r="DJ122" s="63">
        <f>(1+SUMPRODUCT($EG122:$EI122,'Conversion Tables'!$S$12:$U$12))</f>
        <v>1</v>
      </c>
      <c r="DK122" s="63">
        <f>(1+SUMPRODUCT($EJ122:$EL122,'Conversion Tables'!$V$12:$X$12))</f>
        <v>1</v>
      </c>
      <c r="DL122" s="64">
        <f>DI122*DJ122*DK122*'Weighting Scale'!$D$15</f>
        <v>0</v>
      </c>
      <c r="DM122" s="63">
        <f>IFERROR(VLOOKUP(Y122,'Conversion Tables'!$G$8:$N$12,4,FALSE)/'Conversion Tables'!$J$12*Max_Point,0)</f>
        <v>0</v>
      </c>
      <c r="DN122" s="63">
        <f>(1+SUMPRODUCT($EG122:$EI122,'Conversion Tables'!$S$13:$U$13))</f>
        <v>1</v>
      </c>
      <c r="DO122" s="63">
        <f>(1+SUMPRODUCT($EJ122:$EL122,'Conversion Tables'!$V$13:$X$13))</f>
        <v>1</v>
      </c>
      <c r="DP122" s="64">
        <f>DM122*DN122*DO122*'Weighting Scale'!$D$13</f>
        <v>0</v>
      </c>
      <c r="DQ122" s="63">
        <f>IFERROR(VLOOKUP(AA122,'Conversion Tables'!$G$8:$N$12,4,FALSE)/'Conversion Tables'!$K$12*Max_Point,0)</f>
        <v>0</v>
      </c>
      <c r="DR122" s="63">
        <f>(1+SUMPRODUCT($EG122:$EI122,'Conversion Tables'!$S$14:$U$14))</f>
        <v>1</v>
      </c>
      <c r="DS122" s="63">
        <f>(1+SUMPRODUCT($EJ122:$EL122,'Conversion Tables'!$V$14:$X$14))</f>
        <v>1</v>
      </c>
      <c r="DT122" s="64">
        <f>DQ122*DR122*DS122*'Weighting Scale'!$D$16</f>
        <v>0</v>
      </c>
      <c r="DU122" s="63">
        <f>IFERROR(VLOOKUP(AB122,'Conversion Tables'!$G$8:$N$12,5,FALSE)/'Conversion Tables'!$L$12*Max_Point,0)</f>
        <v>0</v>
      </c>
      <c r="DV122" s="63">
        <f>(1+SUMPRODUCT($EG122:$EI122,'Conversion Tables'!$S$15:$U$15))</f>
        <v>1</v>
      </c>
      <c r="DW122" s="63">
        <f>(1+SUMPRODUCT($EJ122:$EL122,'Conversion Tables'!$V$15:$X$15))</f>
        <v>1</v>
      </c>
      <c r="DX122" s="64">
        <f>DU122*DV122*DW122*'Weighting Scale'!$D$17</f>
        <v>0</v>
      </c>
      <c r="DY122" s="63">
        <f>IFERROR(VLOOKUP(AC122,'Conversion Tables'!$G$8:$N$12,6,FALSE)/'Conversion Tables'!$M$12*Max_Point,0)</f>
        <v>0</v>
      </c>
      <c r="DZ122" s="63">
        <f>(1+SUMPRODUCT($EG122:$EI122,'Conversion Tables'!$S$16:$U$16))</f>
        <v>1</v>
      </c>
      <c r="EA122" s="63">
        <f>(1+SUMPRODUCT($EJ122:$EL122,'Conversion Tables'!$V$16:$X$16))</f>
        <v>1</v>
      </c>
      <c r="EB122" s="64">
        <f>DY122*DZ122*EA122*'Weighting Scale'!$D$18</f>
        <v>0</v>
      </c>
      <c r="EC122" s="63">
        <f>IFERROR(VLOOKUP(AD122,'Conversion Tables'!$G$8:$N$12,7,FALSE)/'Conversion Tables'!$N$12*Max_Point,0)</f>
        <v>0</v>
      </c>
      <c r="ED122" s="63">
        <f>(1+SUMPRODUCT($EG122:$EI122,'Conversion Tables'!$S$17:$U$17))</f>
        <v>1</v>
      </c>
      <c r="EE122" s="63">
        <f>(1+SUMPRODUCT($EJ122:$EL122,'Conversion Tables'!$V$17:$X$17))</f>
        <v>1</v>
      </c>
      <c r="EF122" s="64">
        <f>EC122*ED122*EE122*'Weighting Scale'!$D$19</f>
        <v>0</v>
      </c>
      <c r="EG122" s="63">
        <f>IFERROR(VLOOKUP(AE122,'Conversion Tables'!$G$16:$M$20,2,FALSE)/'Conversion Tables'!$H$20*'Conversion Tables'!$H$21,0)</f>
        <v>0</v>
      </c>
      <c r="EH122" s="63">
        <f>IFERROR(VLOOKUP(AF122,'Conversion Tables'!$G$16:$M$20,3,FALSE)/'Conversion Tables'!$I$20*'Conversion Tables'!$I$21,0)</f>
        <v>0</v>
      </c>
      <c r="EI122" s="63">
        <f>IFERROR(VLOOKUP(AG122,'Conversion Tables'!$G$16:$M$20,4,FALSE)/'Conversion Tables'!J$20*'Conversion Tables'!$J$21,0)</f>
        <v>0</v>
      </c>
      <c r="EJ122" s="63">
        <f>IFERROR(VLOOKUP(AH122,'Conversion Tables'!$G$16:$M$20,5,FALSE)/'Conversion Tables'!K$20*'Conversion Tables'!$K$21,0)</f>
        <v>0</v>
      </c>
      <c r="EK122" s="63">
        <f>IFERROR(VLOOKUP(AI122,'Conversion Tables'!$G$16:$M$20,6,FALSE)/'Conversion Tables'!L$20*'Conversion Tables'!$L$21,0)</f>
        <v>0</v>
      </c>
      <c r="EL122" s="63">
        <f>IFERROR(VLOOKUP(AJ122,'Conversion Tables'!$G$16:$M$20,7,FALSE)/'Conversion Tables'!M$20*'Conversion Tables'!$M$21,0)</f>
        <v>0</v>
      </c>
      <c r="EM122" s="64">
        <f t="shared" si="71"/>
        <v>0</v>
      </c>
    </row>
    <row r="123" spans="1:143" ht="16.5" thickBot="1" x14ac:dyDescent="0.3">
      <c r="A123" s="156">
        <v>112</v>
      </c>
      <c r="B123" s="66"/>
      <c r="C123" s="67"/>
      <c r="D123" s="67"/>
      <c r="E123" s="157"/>
      <c r="F123" s="67"/>
      <c r="G123" s="158"/>
      <c r="H123" s="110"/>
      <c r="I123" s="99"/>
      <c r="J123" s="118"/>
      <c r="K123" s="131" t="str">
        <f t="shared" si="56"/>
        <v/>
      </c>
      <c r="L123" s="119"/>
      <c r="M123" s="97"/>
      <c r="N123" s="97"/>
      <c r="O123" s="119"/>
      <c r="P123" s="97"/>
      <c r="Q123" s="97"/>
      <c r="R123" s="119"/>
      <c r="S123" s="97"/>
      <c r="T123" s="97"/>
      <c r="U123" s="119"/>
      <c r="V123" s="97"/>
      <c r="W123" s="119"/>
      <c r="X123" s="97"/>
      <c r="Y123" s="97"/>
      <c r="Z123" s="201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135">
        <f t="shared" si="57"/>
        <v>0</v>
      </c>
      <c r="AL123" s="135">
        <f t="shared" si="58"/>
        <v>0</v>
      </c>
      <c r="AM123" s="135">
        <f t="shared" si="59"/>
        <v>0</v>
      </c>
      <c r="AN123" s="135">
        <f t="shared" si="60"/>
        <v>0</v>
      </c>
      <c r="AO123" s="135">
        <f t="shared" si="61"/>
        <v>0</v>
      </c>
      <c r="AP123" s="135">
        <f t="shared" si="62"/>
        <v>0</v>
      </c>
      <c r="AQ123" s="135">
        <f t="shared" si="63"/>
        <v>0</v>
      </c>
      <c r="AR123" s="135">
        <f t="shared" si="64"/>
        <v>0</v>
      </c>
      <c r="AS123" s="135">
        <f t="shared" si="65"/>
        <v>0</v>
      </c>
      <c r="AT123" s="135">
        <f t="shared" si="66"/>
        <v>0</v>
      </c>
      <c r="AU123" s="170">
        <f t="shared" si="67"/>
        <v>0</v>
      </c>
      <c r="AV123" s="342" t="str">
        <f t="shared" si="54"/>
        <v/>
      </c>
      <c r="AW123" s="136" t="str">
        <f t="shared" si="68"/>
        <v/>
      </c>
      <c r="AX123" s="112"/>
      <c r="AY123" s="348" t="str">
        <f t="shared" si="69"/>
        <v/>
      </c>
      <c r="AZ123" s="133"/>
      <c r="BA123" s="149">
        <f t="shared" si="70"/>
        <v>0</v>
      </c>
      <c r="BB123" s="209"/>
      <c r="BC123" s="212"/>
      <c r="BD123" s="212"/>
      <c r="BE123" s="212"/>
      <c r="BF123" s="212"/>
      <c r="BG123" s="213"/>
      <c r="BH123" s="257" t="str">
        <f t="shared" si="55"/>
        <v/>
      </c>
      <c r="BI123" s="115"/>
      <c r="BJ123" s="116"/>
      <c r="BK123" s="116"/>
      <c r="BL123" s="116"/>
      <c r="BM123" s="116"/>
      <c r="BN123" s="116"/>
      <c r="BO123" s="116"/>
      <c r="BP123" s="140" t="str">
        <f>IF(AZ123&lt;=1,"",IF($BJ123="",0,VLOOKUP($BJ123,'Conversion Tables'!$B$37:$C$62,2,FALSE))+IF($BK123="",0,VLOOKUP($BK123,'Conversion Tables'!$B$37:$C$62,2,FALSE))+IF($BL123="",0,VLOOKUP($BL123,'Conversion Tables'!$B$37:$C$62,2,FALSE))+IF($BM123="",0,VLOOKUP($BM123,'Conversion Tables'!$B$37:$C$62,2,FALSE))+IF($BN123="",0,VLOOKUP($BN123,'Conversion Tables'!$B$37:$C$62,2,FALSE))+IF($BO123="",0,VLOOKUP($BO123,'Conversion Tables'!$B$37:$C$62,2,FALSE)))</f>
        <v/>
      </c>
      <c r="BQ123" s="138"/>
      <c r="BR123" s="117"/>
      <c r="CM123" s="63">
        <f>IFERROR(VLOOKUP(M123,'Conversion Tables'!$B$8:$E$32,2,FALSE),0)</f>
        <v>0</v>
      </c>
      <c r="CN123" s="63">
        <f>IFERROR(VLOOKUP(N123,'Conversion Tables'!$B$8:$E$32,2,FALSE),0)</f>
        <v>0</v>
      </c>
      <c r="CO123" s="63">
        <f>(CM123-CN123)/'Conversion Tables'!$C$32*Max_Point</f>
        <v>0</v>
      </c>
      <c r="CP123" s="63">
        <f>(1+SUMPRODUCT($EG123:$EI123,'Conversion Tables'!$S$8:$U$8))</f>
        <v>1</v>
      </c>
      <c r="CQ123" s="63">
        <f>(1+SUMPRODUCT($EJ123:$EL123,'Conversion Tables'!$V$8:$X$8))</f>
        <v>1</v>
      </c>
      <c r="CR123" s="64">
        <f>CO123*CP123*CQ123*'Weighting Scale'!$D$10</f>
        <v>0</v>
      </c>
      <c r="CS123" s="63">
        <f>IFERROR(VLOOKUP(P123,'Conversion Tables'!$B$8:$E$32,3,FALSE),0)</f>
        <v>0</v>
      </c>
      <c r="CT123" s="63">
        <f>IFERROR(VLOOKUP(Q123,'Conversion Tables'!$B$8:$E$32,3,FALSE),0)</f>
        <v>0</v>
      </c>
      <c r="CU123" s="63">
        <f>(CS123-CT123)/'Conversion Tables'!$D$32*Max_Point</f>
        <v>0</v>
      </c>
      <c r="CV123" s="63">
        <f>(1+SUMPRODUCT($EG123:$EI123,'Conversion Tables'!$S$9:$U$9))</f>
        <v>1</v>
      </c>
      <c r="CW123" s="63">
        <f>(1+SUMPRODUCT($EJ123:$EL123,'Conversion Tables'!$V$9:$X$9))</f>
        <v>1</v>
      </c>
      <c r="CX123" s="64">
        <f>CU123*CV123*CW123*'Weighting Scale'!$D$11</f>
        <v>0</v>
      </c>
      <c r="CY123" s="63">
        <f>IFERROR(VLOOKUP(S123,'Conversion Tables'!$B$8:$E$32,4,FALSE),0)</f>
        <v>0</v>
      </c>
      <c r="CZ123" s="63">
        <f>IFERROR(VLOOKUP(T123,'Conversion Tables'!$B$8:$E$32,4,FALSE),0)</f>
        <v>0</v>
      </c>
      <c r="DA123" s="63">
        <f>(CY123-CZ123)/'Conversion Tables'!$E$32*Max_Point</f>
        <v>0</v>
      </c>
      <c r="DB123" s="63">
        <f>(1+SUMPRODUCT($EG123:$EI123,'Conversion Tables'!$S$10:$U$10))</f>
        <v>1</v>
      </c>
      <c r="DC123" s="63">
        <f>(1+SUMPRODUCT($EJ123:$EL123,'Conversion Tables'!$V$10:$X$10))</f>
        <v>1</v>
      </c>
      <c r="DD123" s="64">
        <f>DA123*DB123*DC123*'Weighting Scale'!$D$12</f>
        <v>0</v>
      </c>
      <c r="DE123" s="63">
        <f>IFERROR(VLOOKUP(V123,'Conversion Tables'!$G$8:$N$12,2, FALSE)/'Conversion Tables'!$H$12*Max_Point,0)</f>
        <v>0</v>
      </c>
      <c r="DF123" s="63">
        <f>(1+SUMPRODUCT($EG123:$EI123,'Conversion Tables'!$S$11:$U$11))</f>
        <v>1</v>
      </c>
      <c r="DG123" s="63">
        <f>(1+SUMPRODUCT($EJ123:$EL123,'Conversion Tables'!$V$11:$X$11))</f>
        <v>1</v>
      </c>
      <c r="DH123" s="64">
        <f>DE123*DF123*DG123*'Weighting Scale'!$D$14</f>
        <v>0</v>
      </c>
      <c r="DI123" s="63">
        <f>IFERROR(VLOOKUP(X123,'Conversion Tables'!$G$8:$N$12,3,FALSE)/'Conversion Tables'!$I$12*Max_Point,0)</f>
        <v>0</v>
      </c>
      <c r="DJ123" s="63">
        <f>(1+SUMPRODUCT($EG123:$EI123,'Conversion Tables'!$S$12:$U$12))</f>
        <v>1</v>
      </c>
      <c r="DK123" s="63">
        <f>(1+SUMPRODUCT($EJ123:$EL123,'Conversion Tables'!$V$12:$X$12))</f>
        <v>1</v>
      </c>
      <c r="DL123" s="64">
        <f>DI123*DJ123*DK123*'Weighting Scale'!$D$15</f>
        <v>0</v>
      </c>
      <c r="DM123" s="63">
        <f>IFERROR(VLOOKUP(Y123,'Conversion Tables'!$G$8:$N$12,4,FALSE)/'Conversion Tables'!$J$12*Max_Point,0)</f>
        <v>0</v>
      </c>
      <c r="DN123" s="63">
        <f>(1+SUMPRODUCT($EG123:$EI123,'Conversion Tables'!$S$13:$U$13))</f>
        <v>1</v>
      </c>
      <c r="DO123" s="63">
        <f>(1+SUMPRODUCT($EJ123:$EL123,'Conversion Tables'!$V$13:$X$13))</f>
        <v>1</v>
      </c>
      <c r="DP123" s="64">
        <f>DM123*DN123*DO123*'Weighting Scale'!$D$13</f>
        <v>0</v>
      </c>
      <c r="DQ123" s="63">
        <f>IFERROR(VLOOKUP(AA123,'Conversion Tables'!$G$8:$N$12,4,FALSE)/'Conversion Tables'!$K$12*Max_Point,0)</f>
        <v>0</v>
      </c>
      <c r="DR123" s="63">
        <f>(1+SUMPRODUCT($EG123:$EI123,'Conversion Tables'!$S$14:$U$14))</f>
        <v>1</v>
      </c>
      <c r="DS123" s="63">
        <f>(1+SUMPRODUCT($EJ123:$EL123,'Conversion Tables'!$V$14:$X$14))</f>
        <v>1</v>
      </c>
      <c r="DT123" s="64">
        <f>DQ123*DR123*DS123*'Weighting Scale'!$D$16</f>
        <v>0</v>
      </c>
      <c r="DU123" s="63">
        <f>IFERROR(VLOOKUP(AB123,'Conversion Tables'!$G$8:$N$12,5,FALSE)/'Conversion Tables'!$L$12*Max_Point,0)</f>
        <v>0</v>
      </c>
      <c r="DV123" s="63">
        <f>(1+SUMPRODUCT($EG123:$EI123,'Conversion Tables'!$S$15:$U$15))</f>
        <v>1</v>
      </c>
      <c r="DW123" s="63">
        <f>(1+SUMPRODUCT($EJ123:$EL123,'Conversion Tables'!$V$15:$X$15))</f>
        <v>1</v>
      </c>
      <c r="DX123" s="64">
        <f>DU123*DV123*DW123*'Weighting Scale'!$D$17</f>
        <v>0</v>
      </c>
      <c r="DY123" s="63">
        <f>IFERROR(VLOOKUP(AC123,'Conversion Tables'!$G$8:$N$12,6,FALSE)/'Conversion Tables'!$M$12*Max_Point,0)</f>
        <v>0</v>
      </c>
      <c r="DZ123" s="63">
        <f>(1+SUMPRODUCT($EG123:$EI123,'Conversion Tables'!$S$16:$U$16))</f>
        <v>1</v>
      </c>
      <c r="EA123" s="63">
        <f>(1+SUMPRODUCT($EJ123:$EL123,'Conversion Tables'!$V$16:$X$16))</f>
        <v>1</v>
      </c>
      <c r="EB123" s="64">
        <f>DY123*DZ123*EA123*'Weighting Scale'!$D$18</f>
        <v>0</v>
      </c>
      <c r="EC123" s="63">
        <f>IFERROR(VLOOKUP(AD123,'Conversion Tables'!$G$8:$N$12,7,FALSE)/'Conversion Tables'!$N$12*Max_Point,0)</f>
        <v>0</v>
      </c>
      <c r="ED123" s="63">
        <f>(1+SUMPRODUCT($EG123:$EI123,'Conversion Tables'!$S$17:$U$17))</f>
        <v>1</v>
      </c>
      <c r="EE123" s="63">
        <f>(1+SUMPRODUCT($EJ123:$EL123,'Conversion Tables'!$V$17:$X$17))</f>
        <v>1</v>
      </c>
      <c r="EF123" s="64">
        <f>EC123*ED123*EE123*'Weighting Scale'!$D$19</f>
        <v>0</v>
      </c>
      <c r="EG123" s="63">
        <f>IFERROR(VLOOKUP(AE123,'Conversion Tables'!$G$16:$M$20,2,FALSE)/'Conversion Tables'!$H$20*'Conversion Tables'!$H$21,0)</f>
        <v>0</v>
      </c>
      <c r="EH123" s="63">
        <f>IFERROR(VLOOKUP(AF123,'Conversion Tables'!$G$16:$M$20,3,FALSE)/'Conversion Tables'!$I$20*'Conversion Tables'!$I$21,0)</f>
        <v>0</v>
      </c>
      <c r="EI123" s="63">
        <f>IFERROR(VLOOKUP(AG123,'Conversion Tables'!$G$16:$M$20,4,FALSE)/'Conversion Tables'!J$20*'Conversion Tables'!$J$21,0)</f>
        <v>0</v>
      </c>
      <c r="EJ123" s="63">
        <f>IFERROR(VLOOKUP(AH123,'Conversion Tables'!$G$16:$M$20,5,FALSE)/'Conversion Tables'!K$20*'Conversion Tables'!$K$21,0)</f>
        <v>0</v>
      </c>
      <c r="EK123" s="63">
        <f>IFERROR(VLOOKUP(AI123,'Conversion Tables'!$G$16:$M$20,6,FALSE)/'Conversion Tables'!L$20*'Conversion Tables'!$L$21,0)</f>
        <v>0</v>
      </c>
      <c r="EL123" s="63">
        <f>IFERROR(VLOOKUP(AJ123,'Conversion Tables'!$G$16:$M$20,7,FALSE)/'Conversion Tables'!M$20*'Conversion Tables'!$M$21,0)</f>
        <v>0</v>
      </c>
      <c r="EM123" s="64">
        <f t="shared" si="71"/>
        <v>0</v>
      </c>
    </row>
    <row r="124" spans="1:143" ht="16.5" thickBot="1" x14ac:dyDescent="0.3">
      <c r="A124" s="156">
        <v>113</v>
      </c>
      <c r="B124" s="66"/>
      <c r="C124" s="67"/>
      <c r="D124" s="67"/>
      <c r="E124" s="157"/>
      <c r="F124" s="67"/>
      <c r="G124" s="158"/>
      <c r="H124" s="110"/>
      <c r="I124" s="99"/>
      <c r="J124" s="118"/>
      <c r="K124" s="131" t="str">
        <f t="shared" si="56"/>
        <v/>
      </c>
      <c r="L124" s="119"/>
      <c r="M124" s="97"/>
      <c r="N124" s="97"/>
      <c r="O124" s="119"/>
      <c r="P124" s="97"/>
      <c r="Q124" s="97"/>
      <c r="R124" s="119"/>
      <c r="S124" s="97"/>
      <c r="T124" s="97"/>
      <c r="U124" s="119"/>
      <c r="V124" s="97"/>
      <c r="W124" s="119"/>
      <c r="X124" s="97"/>
      <c r="Y124" s="97"/>
      <c r="Z124" s="201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135">
        <f t="shared" si="57"/>
        <v>0</v>
      </c>
      <c r="AL124" s="135">
        <f t="shared" si="58"/>
        <v>0</v>
      </c>
      <c r="AM124" s="135">
        <f t="shared" si="59"/>
        <v>0</v>
      </c>
      <c r="AN124" s="135">
        <f t="shared" si="60"/>
        <v>0</v>
      </c>
      <c r="AO124" s="135">
        <f t="shared" si="61"/>
        <v>0</v>
      </c>
      <c r="AP124" s="135">
        <f t="shared" si="62"/>
        <v>0</v>
      </c>
      <c r="AQ124" s="135">
        <f t="shared" si="63"/>
        <v>0</v>
      </c>
      <c r="AR124" s="135">
        <f t="shared" si="64"/>
        <v>0</v>
      </c>
      <c r="AS124" s="135">
        <f t="shared" si="65"/>
        <v>0</v>
      </c>
      <c r="AT124" s="135">
        <f t="shared" si="66"/>
        <v>0</v>
      </c>
      <c r="AU124" s="170">
        <f t="shared" si="67"/>
        <v>0</v>
      </c>
      <c r="AV124" s="342" t="str">
        <f t="shared" si="54"/>
        <v/>
      </c>
      <c r="AW124" s="136" t="str">
        <f t="shared" si="68"/>
        <v/>
      </c>
      <c r="AX124" s="112"/>
      <c r="AY124" s="348" t="str">
        <f t="shared" si="69"/>
        <v/>
      </c>
      <c r="AZ124" s="133"/>
      <c r="BA124" s="149">
        <f t="shared" si="70"/>
        <v>0</v>
      </c>
      <c r="BB124" s="209"/>
      <c r="BC124" s="212"/>
      <c r="BD124" s="212"/>
      <c r="BE124" s="212"/>
      <c r="BF124" s="212"/>
      <c r="BG124" s="213"/>
      <c r="BH124" s="257" t="str">
        <f t="shared" si="55"/>
        <v/>
      </c>
      <c r="BI124" s="115"/>
      <c r="BJ124" s="116"/>
      <c r="BK124" s="116"/>
      <c r="BL124" s="116"/>
      <c r="BM124" s="116"/>
      <c r="BN124" s="116"/>
      <c r="BO124" s="116"/>
      <c r="BP124" s="140" t="str">
        <f>IF(AZ124&lt;=1,"",IF($BJ124="",0,VLOOKUP($BJ124,'Conversion Tables'!$B$37:$C$62,2,FALSE))+IF($BK124="",0,VLOOKUP($BK124,'Conversion Tables'!$B$37:$C$62,2,FALSE))+IF($BL124="",0,VLOOKUP($BL124,'Conversion Tables'!$B$37:$C$62,2,FALSE))+IF($BM124="",0,VLOOKUP($BM124,'Conversion Tables'!$B$37:$C$62,2,FALSE))+IF($BN124="",0,VLOOKUP($BN124,'Conversion Tables'!$B$37:$C$62,2,FALSE))+IF($BO124="",0,VLOOKUP($BO124,'Conversion Tables'!$B$37:$C$62,2,FALSE)))</f>
        <v/>
      </c>
      <c r="BQ124" s="138"/>
      <c r="BR124" s="117"/>
      <c r="CM124" s="63">
        <f>IFERROR(VLOOKUP(M124,'Conversion Tables'!$B$8:$E$32,2,FALSE),0)</f>
        <v>0</v>
      </c>
      <c r="CN124" s="63">
        <f>IFERROR(VLOOKUP(N124,'Conversion Tables'!$B$8:$E$32,2,FALSE),0)</f>
        <v>0</v>
      </c>
      <c r="CO124" s="63">
        <f>(CM124-CN124)/'Conversion Tables'!$C$32*Max_Point</f>
        <v>0</v>
      </c>
      <c r="CP124" s="63">
        <f>(1+SUMPRODUCT($EG124:$EI124,'Conversion Tables'!$S$8:$U$8))</f>
        <v>1</v>
      </c>
      <c r="CQ124" s="63">
        <f>(1+SUMPRODUCT($EJ124:$EL124,'Conversion Tables'!$V$8:$X$8))</f>
        <v>1</v>
      </c>
      <c r="CR124" s="64">
        <f>CO124*CP124*CQ124*'Weighting Scale'!$D$10</f>
        <v>0</v>
      </c>
      <c r="CS124" s="63">
        <f>IFERROR(VLOOKUP(P124,'Conversion Tables'!$B$8:$E$32,3,FALSE),0)</f>
        <v>0</v>
      </c>
      <c r="CT124" s="63">
        <f>IFERROR(VLOOKUP(Q124,'Conversion Tables'!$B$8:$E$32,3,FALSE),0)</f>
        <v>0</v>
      </c>
      <c r="CU124" s="63">
        <f>(CS124-CT124)/'Conversion Tables'!$D$32*Max_Point</f>
        <v>0</v>
      </c>
      <c r="CV124" s="63">
        <f>(1+SUMPRODUCT($EG124:$EI124,'Conversion Tables'!$S$9:$U$9))</f>
        <v>1</v>
      </c>
      <c r="CW124" s="63">
        <f>(1+SUMPRODUCT($EJ124:$EL124,'Conversion Tables'!$V$9:$X$9))</f>
        <v>1</v>
      </c>
      <c r="CX124" s="64">
        <f>CU124*CV124*CW124*'Weighting Scale'!$D$11</f>
        <v>0</v>
      </c>
      <c r="CY124" s="63">
        <f>IFERROR(VLOOKUP(S124,'Conversion Tables'!$B$8:$E$32,4,FALSE),0)</f>
        <v>0</v>
      </c>
      <c r="CZ124" s="63">
        <f>IFERROR(VLOOKUP(T124,'Conversion Tables'!$B$8:$E$32,4,FALSE),0)</f>
        <v>0</v>
      </c>
      <c r="DA124" s="63">
        <f>(CY124-CZ124)/'Conversion Tables'!$E$32*Max_Point</f>
        <v>0</v>
      </c>
      <c r="DB124" s="63">
        <f>(1+SUMPRODUCT($EG124:$EI124,'Conversion Tables'!$S$10:$U$10))</f>
        <v>1</v>
      </c>
      <c r="DC124" s="63">
        <f>(1+SUMPRODUCT($EJ124:$EL124,'Conversion Tables'!$V$10:$X$10))</f>
        <v>1</v>
      </c>
      <c r="DD124" s="64">
        <f>DA124*DB124*DC124*'Weighting Scale'!$D$12</f>
        <v>0</v>
      </c>
      <c r="DE124" s="63">
        <f>IFERROR(VLOOKUP(V124,'Conversion Tables'!$G$8:$N$12,2, FALSE)/'Conversion Tables'!$H$12*Max_Point,0)</f>
        <v>0</v>
      </c>
      <c r="DF124" s="63">
        <f>(1+SUMPRODUCT($EG124:$EI124,'Conversion Tables'!$S$11:$U$11))</f>
        <v>1</v>
      </c>
      <c r="DG124" s="63">
        <f>(1+SUMPRODUCT($EJ124:$EL124,'Conversion Tables'!$V$11:$X$11))</f>
        <v>1</v>
      </c>
      <c r="DH124" s="64">
        <f>DE124*DF124*DG124*'Weighting Scale'!$D$14</f>
        <v>0</v>
      </c>
      <c r="DI124" s="63">
        <f>IFERROR(VLOOKUP(X124,'Conversion Tables'!$G$8:$N$12,3,FALSE)/'Conversion Tables'!$I$12*Max_Point,0)</f>
        <v>0</v>
      </c>
      <c r="DJ124" s="63">
        <f>(1+SUMPRODUCT($EG124:$EI124,'Conversion Tables'!$S$12:$U$12))</f>
        <v>1</v>
      </c>
      <c r="DK124" s="63">
        <f>(1+SUMPRODUCT($EJ124:$EL124,'Conversion Tables'!$V$12:$X$12))</f>
        <v>1</v>
      </c>
      <c r="DL124" s="64">
        <f>DI124*DJ124*DK124*'Weighting Scale'!$D$15</f>
        <v>0</v>
      </c>
      <c r="DM124" s="63">
        <f>IFERROR(VLOOKUP(Y124,'Conversion Tables'!$G$8:$N$12,4,FALSE)/'Conversion Tables'!$J$12*Max_Point,0)</f>
        <v>0</v>
      </c>
      <c r="DN124" s="63">
        <f>(1+SUMPRODUCT($EG124:$EI124,'Conversion Tables'!$S$13:$U$13))</f>
        <v>1</v>
      </c>
      <c r="DO124" s="63">
        <f>(1+SUMPRODUCT($EJ124:$EL124,'Conversion Tables'!$V$13:$X$13))</f>
        <v>1</v>
      </c>
      <c r="DP124" s="64">
        <f>DM124*DN124*DO124*'Weighting Scale'!$D$13</f>
        <v>0</v>
      </c>
      <c r="DQ124" s="63">
        <f>IFERROR(VLOOKUP(AA124,'Conversion Tables'!$G$8:$N$12,4,FALSE)/'Conversion Tables'!$K$12*Max_Point,0)</f>
        <v>0</v>
      </c>
      <c r="DR124" s="63">
        <f>(1+SUMPRODUCT($EG124:$EI124,'Conversion Tables'!$S$14:$U$14))</f>
        <v>1</v>
      </c>
      <c r="DS124" s="63">
        <f>(1+SUMPRODUCT($EJ124:$EL124,'Conversion Tables'!$V$14:$X$14))</f>
        <v>1</v>
      </c>
      <c r="DT124" s="64">
        <f>DQ124*DR124*DS124*'Weighting Scale'!$D$16</f>
        <v>0</v>
      </c>
      <c r="DU124" s="63">
        <f>IFERROR(VLOOKUP(AB124,'Conversion Tables'!$G$8:$N$12,5,FALSE)/'Conversion Tables'!$L$12*Max_Point,0)</f>
        <v>0</v>
      </c>
      <c r="DV124" s="63">
        <f>(1+SUMPRODUCT($EG124:$EI124,'Conversion Tables'!$S$15:$U$15))</f>
        <v>1</v>
      </c>
      <c r="DW124" s="63">
        <f>(1+SUMPRODUCT($EJ124:$EL124,'Conversion Tables'!$V$15:$X$15))</f>
        <v>1</v>
      </c>
      <c r="DX124" s="64">
        <f>DU124*DV124*DW124*'Weighting Scale'!$D$17</f>
        <v>0</v>
      </c>
      <c r="DY124" s="63">
        <f>IFERROR(VLOOKUP(AC124,'Conversion Tables'!$G$8:$N$12,6,FALSE)/'Conversion Tables'!$M$12*Max_Point,0)</f>
        <v>0</v>
      </c>
      <c r="DZ124" s="63">
        <f>(1+SUMPRODUCT($EG124:$EI124,'Conversion Tables'!$S$16:$U$16))</f>
        <v>1</v>
      </c>
      <c r="EA124" s="63">
        <f>(1+SUMPRODUCT($EJ124:$EL124,'Conversion Tables'!$V$16:$X$16))</f>
        <v>1</v>
      </c>
      <c r="EB124" s="64">
        <f>DY124*DZ124*EA124*'Weighting Scale'!$D$18</f>
        <v>0</v>
      </c>
      <c r="EC124" s="63">
        <f>IFERROR(VLOOKUP(AD124,'Conversion Tables'!$G$8:$N$12,7,FALSE)/'Conversion Tables'!$N$12*Max_Point,0)</f>
        <v>0</v>
      </c>
      <c r="ED124" s="63">
        <f>(1+SUMPRODUCT($EG124:$EI124,'Conversion Tables'!$S$17:$U$17))</f>
        <v>1</v>
      </c>
      <c r="EE124" s="63">
        <f>(1+SUMPRODUCT($EJ124:$EL124,'Conversion Tables'!$V$17:$X$17))</f>
        <v>1</v>
      </c>
      <c r="EF124" s="64">
        <f>EC124*ED124*EE124*'Weighting Scale'!$D$19</f>
        <v>0</v>
      </c>
      <c r="EG124" s="63">
        <f>IFERROR(VLOOKUP(AE124,'Conversion Tables'!$G$16:$M$20,2,FALSE)/'Conversion Tables'!$H$20*'Conversion Tables'!$H$21,0)</f>
        <v>0</v>
      </c>
      <c r="EH124" s="63">
        <f>IFERROR(VLOOKUP(AF124,'Conversion Tables'!$G$16:$M$20,3,FALSE)/'Conversion Tables'!$I$20*'Conversion Tables'!$I$21,0)</f>
        <v>0</v>
      </c>
      <c r="EI124" s="63">
        <f>IFERROR(VLOOKUP(AG124,'Conversion Tables'!$G$16:$M$20,4,FALSE)/'Conversion Tables'!J$20*'Conversion Tables'!$J$21,0)</f>
        <v>0</v>
      </c>
      <c r="EJ124" s="63">
        <f>IFERROR(VLOOKUP(AH124,'Conversion Tables'!$G$16:$M$20,5,FALSE)/'Conversion Tables'!K$20*'Conversion Tables'!$K$21,0)</f>
        <v>0</v>
      </c>
      <c r="EK124" s="63">
        <f>IFERROR(VLOOKUP(AI124,'Conversion Tables'!$G$16:$M$20,6,FALSE)/'Conversion Tables'!L$20*'Conversion Tables'!$L$21,0)</f>
        <v>0</v>
      </c>
      <c r="EL124" s="63">
        <f>IFERROR(VLOOKUP(AJ124,'Conversion Tables'!$G$16:$M$20,7,FALSE)/'Conversion Tables'!M$20*'Conversion Tables'!$M$21,0)</f>
        <v>0</v>
      </c>
      <c r="EM124" s="64">
        <f t="shared" si="71"/>
        <v>0</v>
      </c>
    </row>
    <row r="125" spans="1:143" ht="15.75" x14ac:dyDescent="0.25">
      <c r="A125" s="155">
        <v>114</v>
      </c>
      <c r="B125" s="66"/>
      <c r="C125" s="67"/>
      <c r="D125" s="67"/>
      <c r="E125" s="157"/>
      <c r="F125" s="67"/>
      <c r="G125" s="158"/>
      <c r="H125" s="110"/>
      <c r="I125" s="99"/>
      <c r="J125" s="118"/>
      <c r="K125" s="131" t="str">
        <f t="shared" si="56"/>
        <v/>
      </c>
      <c r="L125" s="119"/>
      <c r="M125" s="97"/>
      <c r="N125" s="97"/>
      <c r="O125" s="119"/>
      <c r="P125" s="97"/>
      <c r="Q125" s="97"/>
      <c r="R125" s="119"/>
      <c r="S125" s="97"/>
      <c r="T125" s="97"/>
      <c r="U125" s="119"/>
      <c r="V125" s="97"/>
      <c r="W125" s="119"/>
      <c r="X125" s="97"/>
      <c r="Y125" s="97"/>
      <c r="Z125" s="201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135">
        <f t="shared" si="57"/>
        <v>0</v>
      </c>
      <c r="AL125" s="135">
        <f t="shared" si="58"/>
        <v>0</v>
      </c>
      <c r="AM125" s="135">
        <f t="shared" si="59"/>
        <v>0</v>
      </c>
      <c r="AN125" s="135">
        <f t="shared" si="60"/>
        <v>0</v>
      </c>
      <c r="AO125" s="135">
        <f t="shared" si="61"/>
        <v>0</v>
      </c>
      <c r="AP125" s="135">
        <f t="shared" si="62"/>
        <v>0</v>
      </c>
      <c r="AQ125" s="135">
        <f t="shared" si="63"/>
        <v>0</v>
      </c>
      <c r="AR125" s="135">
        <f t="shared" si="64"/>
        <v>0</v>
      </c>
      <c r="AS125" s="135">
        <f t="shared" si="65"/>
        <v>0</v>
      </c>
      <c r="AT125" s="135">
        <f t="shared" si="66"/>
        <v>0</v>
      </c>
      <c r="AU125" s="170">
        <f t="shared" si="67"/>
        <v>0</v>
      </c>
      <c r="AV125" s="342" t="str">
        <f t="shared" si="54"/>
        <v/>
      </c>
      <c r="AW125" s="136" t="str">
        <f t="shared" si="68"/>
        <v/>
      </c>
      <c r="AX125" s="112"/>
      <c r="AY125" s="348" t="str">
        <f t="shared" si="69"/>
        <v/>
      </c>
      <c r="AZ125" s="133"/>
      <c r="BA125" s="149">
        <f t="shared" si="70"/>
        <v>0</v>
      </c>
      <c r="BB125" s="209"/>
      <c r="BC125" s="212"/>
      <c r="BD125" s="212"/>
      <c r="BE125" s="212"/>
      <c r="BF125" s="212"/>
      <c r="BG125" s="213"/>
      <c r="BH125" s="257" t="str">
        <f t="shared" si="55"/>
        <v/>
      </c>
      <c r="BI125" s="115"/>
      <c r="BJ125" s="116"/>
      <c r="BK125" s="116"/>
      <c r="BL125" s="116"/>
      <c r="BM125" s="116"/>
      <c r="BN125" s="116"/>
      <c r="BO125" s="116"/>
      <c r="BP125" s="140" t="str">
        <f>IF(AZ125&lt;=1,"",IF($BJ125="",0,VLOOKUP($BJ125,'Conversion Tables'!$B$37:$C$62,2,FALSE))+IF($BK125="",0,VLOOKUP($BK125,'Conversion Tables'!$B$37:$C$62,2,FALSE))+IF($BL125="",0,VLOOKUP($BL125,'Conversion Tables'!$B$37:$C$62,2,FALSE))+IF($BM125="",0,VLOOKUP($BM125,'Conversion Tables'!$B$37:$C$62,2,FALSE))+IF($BN125="",0,VLOOKUP($BN125,'Conversion Tables'!$B$37:$C$62,2,FALSE))+IF($BO125="",0,VLOOKUP($BO125,'Conversion Tables'!$B$37:$C$62,2,FALSE)))</f>
        <v/>
      </c>
      <c r="BQ125" s="138"/>
      <c r="BR125" s="117"/>
      <c r="BS125" s="341"/>
      <c r="BT125" s="341"/>
      <c r="BU125" s="341"/>
      <c r="BV125" s="341"/>
      <c r="BW125" s="341"/>
      <c r="BX125" s="341"/>
      <c r="BY125" s="341"/>
      <c r="BZ125" s="341"/>
      <c r="CA125" s="341"/>
      <c r="CB125" s="341"/>
      <c r="CC125" s="341"/>
      <c r="CD125" s="341"/>
      <c r="CE125" s="341"/>
      <c r="CF125" s="341"/>
      <c r="CG125" s="341"/>
      <c r="CM125" s="63">
        <f>IFERROR(VLOOKUP(M125,'Conversion Tables'!$B$8:$E$32,2,FALSE),0)</f>
        <v>0</v>
      </c>
      <c r="CN125" s="63">
        <f>IFERROR(VLOOKUP(N125,'Conversion Tables'!$B$8:$E$32,2,FALSE),0)</f>
        <v>0</v>
      </c>
      <c r="CO125" s="63">
        <f>(CM125-CN125)/'Conversion Tables'!$C$32*Max_Point</f>
        <v>0</v>
      </c>
      <c r="CP125" s="63">
        <f>(1+SUMPRODUCT($EG125:$EI125,'Conversion Tables'!$S$8:$U$8))</f>
        <v>1</v>
      </c>
      <c r="CQ125" s="63">
        <f>(1+SUMPRODUCT($EJ125:$EL125,'Conversion Tables'!$V$8:$X$8))</f>
        <v>1</v>
      </c>
      <c r="CR125" s="64">
        <f>CO125*CP125*CQ125*'Weighting Scale'!$D$10</f>
        <v>0</v>
      </c>
      <c r="CS125" s="63">
        <f>IFERROR(VLOOKUP(P125,'Conversion Tables'!$B$8:$E$32,3,FALSE),0)</f>
        <v>0</v>
      </c>
      <c r="CT125" s="63">
        <f>IFERROR(VLOOKUP(Q125,'Conversion Tables'!$B$8:$E$32,3,FALSE),0)</f>
        <v>0</v>
      </c>
      <c r="CU125" s="63">
        <f>(CS125-CT125)/'Conversion Tables'!$D$32*Max_Point</f>
        <v>0</v>
      </c>
      <c r="CV125" s="63">
        <f>(1+SUMPRODUCT($EG125:$EI125,'Conversion Tables'!$S$9:$U$9))</f>
        <v>1</v>
      </c>
      <c r="CW125" s="63">
        <f>(1+SUMPRODUCT($EJ125:$EL125,'Conversion Tables'!$V$9:$X$9))</f>
        <v>1</v>
      </c>
      <c r="CX125" s="64">
        <f>CU125*CV125*CW125*'Weighting Scale'!$D$11</f>
        <v>0</v>
      </c>
      <c r="CY125" s="63">
        <f>IFERROR(VLOOKUP(S125,'Conversion Tables'!$B$8:$E$32,4,FALSE),0)</f>
        <v>0</v>
      </c>
      <c r="CZ125" s="63">
        <f>IFERROR(VLOOKUP(T125,'Conversion Tables'!$B$8:$E$32,4,FALSE),0)</f>
        <v>0</v>
      </c>
      <c r="DA125" s="63">
        <f>(CY125-CZ125)/'Conversion Tables'!$E$32*Max_Point</f>
        <v>0</v>
      </c>
      <c r="DB125" s="63">
        <f>(1+SUMPRODUCT($EG125:$EI125,'Conversion Tables'!$S$10:$U$10))</f>
        <v>1</v>
      </c>
      <c r="DC125" s="63">
        <f>(1+SUMPRODUCT($EJ125:$EL125,'Conversion Tables'!$V$10:$X$10))</f>
        <v>1</v>
      </c>
      <c r="DD125" s="64">
        <f>DA125*DB125*DC125*'Weighting Scale'!$D$12</f>
        <v>0</v>
      </c>
      <c r="DE125" s="63">
        <f>IFERROR(VLOOKUP(V125,'Conversion Tables'!$G$8:$N$12,2, FALSE)/'Conversion Tables'!$H$12*Max_Point,0)</f>
        <v>0</v>
      </c>
      <c r="DF125" s="63">
        <f>(1+SUMPRODUCT($EG125:$EI125,'Conversion Tables'!$S$11:$U$11))</f>
        <v>1</v>
      </c>
      <c r="DG125" s="63">
        <f>(1+SUMPRODUCT($EJ125:$EL125,'Conversion Tables'!$V$11:$X$11))</f>
        <v>1</v>
      </c>
      <c r="DH125" s="64">
        <f>DE125*DF125*DG125*'Weighting Scale'!$D$14</f>
        <v>0</v>
      </c>
      <c r="DI125" s="63">
        <f>IFERROR(VLOOKUP(X125,'Conversion Tables'!$G$8:$N$12,3,FALSE)/'Conversion Tables'!$I$12*Max_Point,0)</f>
        <v>0</v>
      </c>
      <c r="DJ125" s="63">
        <f>(1+SUMPRODUCT($EG125:$EI125,'Conversion Tables'!$S$12:$U$12))</f>
        <v>1</v>
      </c>
      <c r="DK125" s="63">
        <f>(1+SUMPRODUCT($EJ125:$EL125,'Conversion Tables'!$V$12:$X$12))</f>
        <v>1</v>
      </c>
      <c r="DL125" s="64">
        <f>DI125*DJ125*DK125*'Weighting Scale'!$D$15</f>
        <v>0</v>
      </c>
      <c r="DM125" s="63">
        <f>IFERROR(VLOOKUP(Y125,'Conversion Tables'!$G$8:$N$12,4,FALSE)/'Conversion Tables'!$J$12*Max_Point,0)</f>
        <v>0</v>
      </c>
      <c r="DN125" s="63">
        <f>(1+SUMPRODUCT($EG125:$EI125,'Conversion Tables'!$S$13:$U$13))</f>
        <v>1</v>
      </c>
      <c r="DO125" s="63">
        <f>(1+SUMPRODUCT($EJ125:$EL125,'Conversion Tables'!$V$13:$X$13))</f>
        <v>1</v>
      </c>
      <c r="DP125" s="64">
        <f>DM125*DN125*DO125*'Weighting Scale'!$D$13</f>
        <v>0</v>
      </c>
      <c r="DQ125" s="63">
        <f>IFERROR(VLOOKUP(AA125,'Conversion Tables'!$G$8:$N$12,4,FALSE)/'Conversion Tables'!$K$12*Max_Point,0)</f>
        <v>0</v>
      </c>
      <c r="DR125" s="63">
        <f>(1+SUMPRODUCT($EG125:$EI125,'Conversion Tables'!$S$14:$U$14))</f>
        <v>1</v>
      </c>
      <c r="DS125" s="63">
        <f>(1+SUMPRODUCT($EJ125:$EL125,'Conversion Tables'!$V$14:$X$14))</f>
        <v>1</v>
      </c>
      <c r="DT125" s="64">
        <f>DQ125*DR125*DS125*'Weighting Scale'!$D$16</f>
        <v>0</v>
      </c>
      <c r="DU125" s="63">
        <f>IFERROR(VLOOKUP(AB125,'Conversion Tables'!$G$8:$N$12,5,FALSE)/'Conversion Tables'!$L$12*Max_Point,0)</f>
        <v>0</v>
      </c>
      <c r="DV125" s="63">
        <f>(1+SUMPRODUCT($EG125:$EI125,'Conversion Tables'!$S$15:$U$15))</f>
        <v>1</v>
      </c>
      <c r="DW125" s="63">
        <f>(1+SUMPRODUCT($EJ125:$EL125,'Conversion Tables'!$V$15:$X$15))</f>
        <v>1</v>
      </c>
      <c r="DX125" s="64">
        <f>DU125*DV125*DW125*'Weighting Scale'!$D$17</f>
        <v>0</v>
      </c>
      <c r="DY125" s="63">
        <f>IFERROR(VLOOKUP(AC125,'Conversion Tables'!$G$8:$N$12,6,FALSE)/'Conversion Tables'!$M$12*Max_Point,0)</f>
        <v>0</v>
      </c>
      <c r="DZ125" s="63">
        <f>(1+SUMPRODUCT($EG125:$EI125,'Conversion Tables'!$S$16:$U$16))</f>
        <v>1</v>
      </c>
      <c r="EA125" s="63">
        <f>(1+SUMPRODUCT($EJ125:$EL125,'Conversion Tables'!$V$16:$X$16))</f>
        <v>1</v>
      </c>
      <c r="EB125" s="64">
        <f>DY125*DZ125*EA125*'Weighting Scale'!$D$18</f>
        <v>0</v>
      </c>
      <c r="EC125" s="63">
        <f>IFERROR(VLOOKUP(AD125,'Conversion Tables'!$G$8:$N$12,7,FALSE)/'Conversion Tables'!$N$12*Max_Point,0)</f>
        <v>0</v>
      </c>
      <c r="ED125" s="63">
        <f>(1+SUMPRODUCT($EG125:$EI125,'Conversion Tables'!$S$17:$U$17))</f>
        <v>1</v>
      </c>
      <c r="EE125" s="63">
        <f>(1+SUMPRODUCT($EJ125:$EL125,'Conversion Tables'!$V$17:$X$17))</f>
        <v>1</v>
      </c>
      <c r="EF125" s="64">
        <f>EC125*ED125*EE125*'Weighting Scale'!$D$19</f>
        <v>0</v>
      </c>
      <c r="EG125" s="63">
        <f>IFERROR(VLOOKUP(AE125,'Conversion Tables'!$G$16:$M$20,2,FALSE)/'Conversion Tables'!$H$20*'Conversion Tables'!$H$21,0)</f>
        <v>0</v>
      </c>
      <c r="EH125" s="63">
        <f>IFERROR(VLOOKUP(AF125,'Conversion Tables'!$G$16:$M$20,3,FALSE)/'Conversion Tables'!$I$20*'Conversion Tables'!$I$21,0)</f>
        <v>0</v>
      </c>
      <c r="EI125" s="63">
        <f>IFERROR(VLOOKUP(AG125,'Conversion Tables'!$G$16:$M$20,4,FALSE)/'Conversion Tables'!J$20*'Conversion Tables'!$J$21,0)</f>
        <v>0</v>
      </c>
      <c r="EJ125" s="63">
        <f>IFERROR(VLOOKUP(AH125,'Conversion Tables'!$G$16:$M$20,5,FALSE)/'Conversion Tables'!K$20*'Conversion Tables'!$K$21,0)</f>
        <v>0</v>
      </c>
      <c r="EK125" s="63">
        <f>IFERROR(VLOOKUP(AI125,'Conversion Tables'!$G$16:$M$20,6,FALSE)/'Conversion Tables'!L$20*'Conversion Tables'!$L$21,0)</f>
        <v>0</v>
      </c>
      <c r="EL125" s="63">
        <f>IFERROR(VLOOKUP(AJ125,'Conversion Tables'!$G$16:$M$20,7,FALSE)/'Conversion Tables'!M$20*'Conversion Tables'!$M$21,0)</f>
        <v>0</v>
      </c>
      <c r="EM125" s="64">
        <f t="shared" si="71"/>
        <v>0</v>
      </c>
    </row>
    <row r="127" spans="1:143" x14ac:dyDescent="0.25">
      <c r="N127" s="160"/>
      <c r="BJ127" s="71"/>
    </row>
    <row r="128" spans="1:143" x14ac:dyDescent="0.25">
      <c r="N128" s="160"/>
      <c r="BJ128" s="71"/>
    </row>
    <row r="129" spans="4:62" x14ac:dyDescent="0.25">
      <c r="N129" s="160"/>
      <c r="Q129" s="32"/>
      <c r="R129" s="32"/>
      <c r="S129" s="32"/>
      <c r="T129" s="32"/>
      <c r="BJ129" s="71"/>
    </row>
    <row r="130" spans="4:62" x14ac:dyDescent="0.25">
      <c r="N130" s="160"/>
      <c r="Q130" s="32"/>
      <c r="R130" s="32"/>
      <c r="S130" s="32"/>
      <c r="T130" s="32"/>
      <c r="BJ130" s="71"/>
    </row>
    <row r="131" spans="4:62" ht="15.75" x14ac:dyDescent="0.25">
      <c r="D131" s="125" t="s">
        <v>249</v>
      </c>
      <c r="F131" s="125" t="s">
        <v>249</v>
      </c>
      <c r="N131" s="160"/>
      <c r="Q131" s="32"/>
      <c r="R131" s="32"/>
      <c r="S131" s="32" t="s">
        <v>8</v>
      </c>
      <c r="T131" s="32"/>
      <c r="BJ131" s="71"/>
    </row>
    <row r="132" spans="4:62" ht="15.75" x14ac:dyDescent="0.25">
      <c r="D132" s="125" t="s">
        <v>250</v>
      </c>
      <c r="F132" s="125" t="s">
        <v>135</v>
      </c>
      <c r="N132" s="160"/>
      <c r="O132" s="32" t="str">
        <f>'Conversion Tables'!B8</f>
        <v>VLVL</v>
      </c>
      <c r="Q132" s="32"/>
      <c r="R132" s="32"/>
      <c r="S132" s="32" t="s">
        <v>87</v>
      </c>
      <c r="T132" s="32"/>
      <c r="BJ132" s="71"/>
    </row>
    <row r="133" spans="4:62" ht="15.75" x14ac:dyDescent="0.25">
      <c r="D133" s="125" t="s">
        <v>251</v>
      </c>
      <c r="F133" s="125" t="s">
        <v>137</v>
      </c>
      <c r="L133" s="32" t="s">
        <v>130</v>
      </c>
      <c r="N133" s="160"/>
      <c r="O133" s="32" t="str">
        <f>'Conversion Tables'!B9</f>
        <v>VLL</v>
      </c>
      <c r="Q133" s="32"/>
      <c r="R133" s="32"/>
      <c r="S133" s="32"/>
      <c r="T133" s="32"/>
      <c r="BJ133" s="71"/>
    </row>
    <row r="134" spans="4:62" ht="15.75" x14ac:dyDescent="0.25">
      <c r="D134" s="125" t="s">
        <v>252</v>
      </c>
      <c r="F134" s="125" t="s">
        <v>139</v>
      </c>
      <c r="L134" s="32" t="s">
        <v>72</v>
      </c>
      <c r="N134" s="160"/>
      <c r="O134" s="32" t="str">
        <f>'Conversion Tables'!B10</f>
        <v>VLM</v>
      </c>
      <c r="P134" s="32" t="s">
        <v>30</v>
      </c>
      <c r="Q134" s="32"/>
      <c r="R134" s="32"/>
      <c r="S134" s="32"/>
      <c r="T134" s="32"/>
      <c r="BJ134" s="71"/>
    </row>
    <row r="135" spans="4:62" ht="15.75" x14ac:dyDescent="0.25">
      <c r="D135" s="125" t="s">
        <v>253</v>
      </c>
      <c r="F135" s="125" t="s">
        <v>141</v>
      </c>
      <c r="L135" s="32" t="s">
        <v>71</v>
      </c>
      <c r="N135" s="160"/>
      <c r="O135" s="32" t="str">
        <f>'Conversion Tables'!B11</f>
        <v>VLH</v>
      </c>
      <c r="P135" s="32"/>
      <c r="Q135" s="32"/>
      <c r="R135" s="32"/>
      <c r="S135" s="32"/>
      <c r="T135" s="32"/>
      <c r="BJ135" s="71"/>
    </row>
    <row r="136" spans="4:62" ht="15.75" x14ac:dyDescent="0.25">
      <c r="D136" s="125" t="s">
        <v>254</v>
      </c>
      <c r="F136" s="125" t="s">
        <v>136</v>
      </c>
      <c r="N136" s="160"/>
      <c r="O136" s="32" t="str">
        <f>'Conversion Tables'!B12</f>
        <v>VLVH</v>
      </c>
      <c r="P136" s="32" t="s">
        <v>18</v>
      </c>
      <c r="Q136" s="32"/>
      <c r="R136" s="32"/>
      <c r="S136" s="32" t="s">
        <v>274</v>
      </c>
      <c r="T136" s="32"/>
      <c r="BJ136" s="71"/>
    </row>
    <row r="137" spans="4:62" ht="15.75" x14ac:dyDescent="0.25">
      <c r="D137" s="125" t="s">
        <v>121</v>
      </c>
      <c r="F137" s="125" t="s">
        <v>143</v>
      </c>
      <c r="N137" s="160"/>
      <c r="O137" s="32" t="str">
        <f>'Conversion Tables'!B13</f>
        <v>LVL</v>
      </c>
      <c r="P137" s="32" t="s">
        <v>17</v>
      </c>
      <c r="Q137" s="32"/>
      <c r="R137" s="32"/>
      <c r="S137" s="32"/>
      <c r="T137" s="32"/>
      <c r="BJ137" s="71"/>
    </row>
    <row r="138" spans="4:62" ht="15.75" x14ac:dyDescent="0.25">
      <c r="D138" s="125" t="s">
        <v>255</v>
      </c>
      <c r="F138" s="125" t="s">
        <v>144</v>
      </c>
      <c r="L138" s="32" t="s">
        <v>6</v>
      </c>
      <c r="N138" s="160"/>
      <c r="O138" s="32" t="str">
        <f>'Conversion Tables'!B14</f>
        <v>LL</v>
      </c>
      <c r="P138" s="32" t="s">
        <v>16</v>
      </c>
      <c r="Q138" s="32"/>
      <c r="R138" s="32"/>
      <c r="S138" s="237">
        <v>1</v>
      </c>
      <c r="T138" s="32"/>
      <c r="BJ138" s="71"/>
    </row>
    <row r="139" spans="4:62" ht="15.75" x14ac:dyDescent="0.25">
      <c r="D139" s="125" t="s">
        <v>256</v>
      </c>
      <c r="F139" s="125"/>
      <c r="L139" s="32" t="s">
        <v>125</v>
      </c>
      <c r="N139" s="160"/>
      <c r="O139" s="32" t="str">
        <f>'Conversion Tables'!B15</f>
        <v>LM</v>
      </c>
      <c r="P139" s="32" t="s">
        <v>15</v>
      </c>
      <c r="Q139" s="32"/>
      <c r="R139" s="32"/>
      <c r="S139" s="237">
        <v>2</v>
      </c>
      <c r="T139" s="32"/>
      <c r="BJ139" s="71"/>
    </row>
    <row r="140" spans="4:62" ht="15.75" x14ac:dyDescent="0.25">
      <c r="D140" s="125" t="s">
        <v>257</v>
      </c>
      <c r="F140" s="125" t="s">
        <v>146</v>
      </c>
      <c r="L140" s="32" t="s">
        <v>126</v>
      </c>
      <c r="N140" s="160"/>
      <c r="O140" s="32" t="str">
        <f>'Conversion Tables'!B16</f>
        <v>LH</v>
      </c>
      <c r="P140" s="32" t="s">
        <v>14</v>
      </c>
      <c r="Q140" s="32"/>
      <c r="R140" s="32"/>
      <c r="S140" s="237">
        <v>3</v>
      </c>
      <c r="T140" s="32"/>
      <c r="BJ140" s="71"/>
    </row>
    <row r="141" spans="4:62" ht="15.75" x14ac:dyDescent="0.25">
      <c r="D141" s="125" t="s">
        <v>258</v>
      </c>
      <c r="F141" s="125" t="s">
        <v>147</v>
      </c>
      <c r="L141" s="32" t="s">
        <v>127</v>
      </c>
      <c r="N141" s="160"/>
      <c r="O141" s="32" t="str">
        <f>'Conversion Tables'!B17</f>
        <v>LVH</v>
      </c>
      <c r="P141" s="32"/>
      <c r="Q141" s="32"/>
      <c r="R141" s="32"/>
      <c r="S141" s="237">
        <v>4</v>
      </c>
      <c r="T141" s="32"/>
      <c r="BJ141" s="71"/>
    </row>
    <row r="142" spans="4:62" ht="15.75" x14ac:dyDescent="0.25">
      <c r="D142" s="125" t="s">
        <v>259</v>
      </c>
      <c r="F142" s="125" t="s">
        <v>148</v>
      </c>
      <c r="L142" s="32"/>
      <c r="N142" s="160"/>
      <c r="O142" s="32" t="str">
        <f>'Conversion Tables'!B18</f>
        <v>MVL</v>
      </c>
      <c r="P142" s="32"/>
      <c r="Q142" s="32"/>
      <c r="R142" s="32"/>
      <c r="S142" s="237">
        <v>5</v>
      </c>
      <c r="T142" s="32"/>
      <c r="BJ142" s="71"/>
    </row>
    <row r="143" spans="4:62" ht="15.75" x14ac:dyDescent="0.25">
      <c r="D143" s="125" t="s">
        <v>260</v>
      </c>
      <c r="F143" s="125" t="s">
        <v>149</v>
      </c>
      <c r="L143" s="32"/>
      <c r="N143" s="160"/>
      <c r="O143" s="32" t="str">
        <f>'Conversion Tables'!B19</f>
        <v>ML</v>
      </c>
      <c r="P143" s="32"/>
      <c r="Q143" s="32"/>
      <c r="R143" s="32"/>
      <c r="S143" s="237">
        <v>6</v>
      </c>
      <c r="T143" s="32"/>
      <c r="BJ143" s="71"/>
    </row>
    <row r="144" spans="4:62" ht="15.75" x14ac:dyDescent="0.25">
      <c r="D144" s="125" t="s">
        <v>261</v>
      </c>
      <c r="F144" s="125" t="s">
        <v>145</v>
      </c>
      <c r="L144" s="32" t="s">
        <v>73</v>
      </c>
      <c r="N144" s="160"/>
      <c r="O144" s="32" t="str">
        <f>'Conversion Tables'!B20</f>
        <v>MM</v>
      </c>
      <c r="P144" s="32"/>
      <c r="Q144" s="32"/>
      <c r="R144" s="32"/>
      <c r="S144" s="32"/>
      <c r="T144" s="32"/>
      <c r="BJ144" s="71"/>
    </row>
    <row r="145" spans="4:62" ht="15.75" x14ac:dyDescent="0.25">
      <c r="D145" s="125" t="s">
        <v>262</v>
      </c>
      <c r="F145" s="125"/>
      <c r="L145" s="32" t="s">
        <v>94</v>
      </c>
      <c r="N145" s="160"/>
      <c r="O145" s="32" t="str">
        <f>'Conversion Tables'!B21</f>
        <v>MH</v>
      </c>
      <c r="P145" s="32"/>
      <c r="Q145" s="32"/>
      <c r="R145" s="32"/>
      <c r="S145" s="32"/>
      <c r="T145" s="32"/>
      <c r="BJ145" s="71"/>
    </row>
    <row r="146" spans="4:62" ht="15.75" x14ac:dyDescent="0.25">
      <c r="D146" s="125" t="s">
        <v>263</v>
      </c>
      <c r="F146" s="125" t="s">
        <v>157</v>
      </c>
      <c r="L146" s="32"/>
      <c r="N146" s="160"/>
      <c r="O146" s="32" t="str">
        <f>'Conversion Tables'!B22</f>
        <v>MVH</v>
      </c>
      <c r="P146" s="32"/>
      <c r="Q146" s="32"/>
      <c r="R146" s="32"/>
      <c r="S146" s="32"/>
      <c r="T146" s="32"/>
      <c r="BJ146" s="71"/>
    </row>
    <row r="147" spans="4:62" ht="15.75" x14ac:dyDescent="0.25">
      <c r="D147" s="125" t="s">
        <v>264</v>
      </c>
      <c r="F147" s="125" t="s">
        <v>158</v>
      </c>
      <c r="L147" s="32"/>
      <c r="N147" s="160"/>
      <c r="O147" s="32" t="str">
        <f>'Conversion Tables'!B23</f>
        <v>HVL</v>
      </c>
      <c r="P147" s="32"/>
      <c r="Q147" s="32"/>
      <c r="R147" s="32"/>
      <c r="S147" s="32"/>
      <c r="T147" s="32"/>
      <c r="BJ147" s="71"/>
    </row>
    <row r="148" spans="4:62" ht="15.75" x14ac:dyDescent="0.25">
      <c r="D148" s="125" t="s">
        <v>265</v>
      </c>
      <c r="F148" s="125" t="s">
        <v>159</v>
      </c>
      <c r="L148" s="32" t="s">
        <v>6</v>
      </c>
      <c r="N148" s="160"/>
      <c r="O148" s="32" t="str">
        <f>'Conversion Tables'!B24</f>
        <v>HL</v>
      </c>
      <c r="P148" s="32"/>
      <c r="Q148" s="33"/>
      <c r="R148" s="32"/>
      <c r="S148" s="33"/>
      <c r="T148" s="33"/>
      <c r="BJ148" s="71"/>
    </row>
    <row r="149" spans="4:62" ht="15.75" x14ac:dyDescent="0.25">
      <c r="D149" s="125" t="s">
        <v>266</v>
      </c>
      <c r="F149" s="125" t="s">
        <v>160</v>
      </c>
      <c r="L149" s="32" t="s">
        <v>125</v>
      </c>
      <c r="N149" s="160"/>
      <c r="O149" s="32" t="str">
        <f>'Conversion Tables'!B25</f>
        <v>HM</v>
      </c>
      <c r="P149" s="32"/>
      <c r="Q149" s="32"/>
      <c r="R149" s="32"/>
      <c r="S149" s="32"/>
      <c r="T149" s="32"/>
      <c r="BJ149" s="71"/>
    </row>
    <row r="150" spans="4:62" ht="15.75" x14ac:dyDescent="0.25">
      <c r="D150" s="125" t="s">
        <v>267</v>
      </c>
      <c r="F150" s="125"/>
      <c r="L150" s="32" t="s">
        <v>127</v>
      </c>
      <c r="N150" s="160"/>
      <c r="O150" s="32" t="str">
        <f>'Conversion Tables'!B26</f>
        <v>HH</v>
      </c>
      <c r="P150" s="32"/>
      <c r="Q150" s="32"/>
      <c r="R150" s="32"/>
      <c r="S150" s="32"/>
      <c r="T150" s="32"/>
      <c r="BJ150" s="71"/>
    </row>
    <row r="151" spans="4:62" ht="15.75" x14ac:dyDescent="0.25">
      <c r="F151" s="125" t="s">
        <v>162</v>
      </c>
      <c r="L151" s="32"/>
      <c r="N151" s="160"/>
      <c r="O151" s="32" t="str">
        <f>'Conversion Tables'!B27</f>
        <v>HVH</v>
      </c>
      <c r="P151" s="32"/>
      <c r="Q151" s="32"/>
      <c r="R151" s="32"/>
      <c r="S151" s="32"/>
      <c r="T151" s="32"/>
      <c r="BJ151" s="71"/>
    </row>
    <row r="152" spans="4:62" ht="15.75" x14ac:dyDescent="0.25">
      <c r="F152" s="125" t="s">
        <v>161</v>
      </c>
      <c r="L152" s="32"/>
      <c r="N152" s="160"/>
      <c r="O152" s="32" t="str">
        <f>'Conversion Tables'!B28</f>
        <v>VHVL</v>
      </c>
      <c r="P152" s="32"/>
      <c r="Q152" s="32"/>
      <c r="R152" s="32"/>
      <c r="S152" s="32"/>
      <c r="T152" s="32"/>
    </row>
    <row r="153" spans="4:62" ht="15.75" x14ac:dyDescent="0.25">
      <c r="F153" s="125" t="s">
        <v>164</v>
      </c>
      <c r="L153" s="32" t="s">
        <v>12</v>
      </c>
      <c r="N153" s="160"/>
      <c r="O153" s="32" t="str">
        <f>'Conversion Tables'!B29</f>
        <v>VHL</v>
      </c>
      <c r="P153" s="33"/>
      <c r="Q153" s="32"/>
      <c r="R153" s="32"/>
      <c r="S153" s="32"/>
      <c r="T153" s="32"/>
    </row>
    <row r="154" spans="4:62" ht="15.75" x14ac:dyDescent="0.25">
      <c r="F154" s="125" t="s">
        <v>163</v>
      </c>
      <c r="L154" s="32" t="s">
        <v>13</v>
      </c>
      <c r="N154" s="160"/>
      <c r="O154" s="32" t="str">
        <f>'Conversion Tables'!B30</f>
        <v>VHM</v>
      </c>
      <c r="P154" s="32"/>
      <c r="Q154" s="32"/>
      <c r="R154" s="32"/>
      <c r="S154" s="32"/>
      <c r="T154" s="32"/>
    </row>
    <row r="155" spans="4:62" ht="15.75" x14ac:dyDescent="0.25">
      <c r="F155" s="125" t="s">
        <v>165</v>
      </c>
      <c r="N155" s="160"/>
      <c r="O155" s="32" t="str">
        <f>'Conversion Tables'!B31</f>
        <v>VHH</v>
      </c>
      <c r="P155" s="32"/>
    </row>
    <row r="156" spans="4:62" ht="15.75" x14ac:dyDescent="0.25">
      <c r="F156" s="125"/>
      <c r="N156" s="160"/>
      <c r="O156" s="32" t="str">
        <f>'Conversion Tables'!B32</f>
        <v>VHVH</v>
      </c>
      <c r="P156" s="32"/>
    </row>
    <row r="157" spans="4:62" ht="15.75" x14ac:dyDescent="0.25">
      <c r="F157" s="125" t="s">
        <v>270</v>
      </c>
      <c r="P157" s="32"/>
    </row>
    <row r="158" spans="4:62" ht="15.75" x14ac:dyDescent="0.25">
      <c r="F158" s="125" t="s">
        <v>271</v>
      </c>
      <c r="O158" s="32">
        <f>'Conversion Tables'!B34</f>
        <v>0</v>
      </c>
      <c r="P158" s="32"/>
    </row>
    <row r="159" spans="4:62" ht="15.75" x14ac:dyDescent="0.25">
      <c r="F159" s="125" t="s">
        <v>272</v>
      </c>
      <c r="O159" s="32">
        <f>'Conversion Tables'!B35</f>
        <v>0</v>
      </c>
      <c r="P159" s="32"/>
    </row>
    <row r="160" spans="4:62" ht="15.75" x14ac:dyDescent="0.25">
      <c r="F160" s="125"/>
      <c r="O160" s="32" t="str">
        <f>'Conversion Tables'!B36</f>
        <v>Residual Risk</v>
      </c>
    </row>
    <row r="161" spans="6:6" ht="15.75" x14ac:dyDescent="0.25">
      <c r="F161" s="125" t="s">
        <v>166</v>
      </c>
    </row>
    <row r="162" spans="6:6" ht="15.75" x14ac:dyDescent="0.25">
      <c r="F162" s="125" t="s">
        <v>167</v>
      </c>
    </row>
    <row r="163" spans="6:6" ht="15.75" x14ac:dyDescent="0.25">
      <c r="F163" s="125" t="s">
        <v>168</v>
      </c>
    </row>
    <row r="164" spans="6:6" ht="15.75" x14ac:dyDescent="0.25">
      <c r="F164" s="125" t="s">
        <v>169</v>
      </c>
    </row>
    <row r="165" spans="6:6" ht="15.75" x14ac:dyDescent="0.25">
      <c r="F165" s="125" t="s">
        <v>170</v>
      </c>
    </row>
    <row r="166" spans="6:6" ht="15.75" x14ac:dyDescent="0.25">
      <c r="F166" s="125" t="s">
        <v>171</v>
      </c>
    </row>
    <row r="167" spans="6:6" ht="15.75" x14ac:dyDescent="0.25">
      <c r="F167" s="125" t="s">
        <v>172</v>
      </c>
    </row>
    <row r="168" spans="6:6" ht="15.75" x14ac:dyDescent="0.25">
      <c r="F168" s="125" t="s">
        <v>173</v>
      </c>
    </row>
    <row r="169" spans="6:6" ht="15.75" x14ac:dyDescent="0.25">
      <c r="F169" s="125" t="s">
        <v>174</v>
      </c>
    </row>
    <row r="170" spans="6:6" ht="15.75" x14ac:dyDescent="0.25">
      <c r="F170" s="125" t="s">
        <v>175</v>
      </c>
    </row>
    <row r="171" spans="6:6" ht="15.75" x14ac:dyDescent="0.25">
      <c r="F171" s="125" t="s">
        <v>176</v>
      </c>
    </row>
    <row r="172" spans="6:6" ht="15.75" x14ac:dyDescent="0.25">
      <c r="F172" s="125" t="s">
        <v>177</v>
      </c>
    </row>
    <row r="173" spans="6:6" ht="15.75" x14ac:dyDescent="0.25">
      <c r="F173" s="125"/>
    </row>
    <row r="174" spans="6:6" ht="15.75" x14ac:dyDescent="0.25">
      <c r="F174" s="125" t="s">
        <v>178</v>
      </c>
    </row>
    <row r="175" spans="6:6" ht="15.75" x14ac:dyDescent="0.25">
      <c r="F175" s="125" t="s">
        <v>179</v>
      </c>
    </row>
    <row r="176" spans="6:6" ht="15.75" x14ac:dyDescent="0.25">
      <c r="F176" s="125" t="s">
        <v>180</v>
      </c>
    </row>
    <row r="177" spans="6:6" ht="15.75" x14ac:dyDescent="0.25">
      <c r="F177" s="125" t="s">
        <v>181</v>
      </c>
    </row>
    <row r="178" spans="6:6" ht="15.75" x14ac:dyDescent="0.25">
      <c r="F178" s="125" t="s">
        <v>182</v>
      </c>
    </row>
    <row r="179" spans="6:6" ht="15.75" x14ac:dyDescent="0.25">
      <c r="F179" s="125" t="s">
        <v>183</v>
      </c>
    </row>
    <row r="180" spans="6:6" ht="15.75" x14ac:dyDescent="0.25">
      <c r="F180" s="125"/>
    </row>
    <row r="181" spans="6:6" ht="15.75" x14ac:dyDescent="0.25">
      <c r="F181" s="125" t="s">
        <v>184</v>
      </c>
    </row>
    <row r="182" spans="6:6" ht="15.75" x14ac:dyDescent="0.25">
      <c r="F182" s="125"/>
    </row>
    <row r="183" spans="6:6" ht="15.75" x14ac:dyDescent="0.25">
      <c r="F183" s="125" t="s">
        <v>185</v>
      </c>
    </row>
    <row r="184" spans="6:6" ht="15.75" x14ac:dyDescent="0.25">
      <c r="F184" s="125" t="s">
        <v>186</v>
      </c>
    </row>
    <row r="185" spans="6:6" ht="15.75" x14ac:dyDescent="0.25">
      <c r="F185" s="125" t="s">
        <v>187</v>
      </c>
    </row>
    <row r="186" spans="6:6" ht="15.75" x14ac:dyDescent="0.25">
      <c r="F186" s="125"/>
    </row>
    <row r="187" spans="6:6" ht="15.75" x14ac:dyDescent="0.25">
      <c r="F187" s="125" t="s">
        <v>188</v>
      </c>
    </row>
    <row r="188" spans="6:6" ht="15.75" x14ac:dyDescent="0.25">
      <c r="F188" s="125" t="s">
        <v>189</v>
      </c>
    </row>
    <row r="189" spans="6:6" ht="15.75" x14ac:dyDescent="0.25">
      <c r="F189" s="125"/>
    </row>
    <row r="190" spans="6:6" ht="15.75" x14ac:dyDescent="0.25">
      <c r="F190" s="125" t="s">
        <v>190</v>
      </c>
    </row>
    <row r="191" spans="6:6" ht="15.75" x14ac:dyDescent="0.25">
      <c r="F191" s="125" t="s">
        <v>191</v>
      </c>
    </row>
    <row r="192" spans="6:6" ht="15.75" x14ac:dyDescent="0.25">
      <c r="F192" s="125"/>
    </row>
    <row r="193" spans="6:6" ht="15.75" x14ac:dyDescent="0.25">
      <c r="F193" s="125" t="s">
        <v>193</v>
      </c>
    </row>
    <row r="194" spans="6:6" ht="15.75" x14ac:dyDescent="0.25">
      <c r="F194" s="125" t="s">
        <v>192</v>
      </c>
    </row>
    <row r="195" spans="6:6" ht="15.75" x14ac:dyDescent="0.25">
      <c r="F195" s="125"/>
    </row>
    <row r="196" spans="6:6" ht="14.25" customHeight="1" x14ac:dyDescent="0.25">
      <c r="F196" s="125" t="s">
        <v>194</v>
      </c>
    </row>
    <row r="197" spans="6:6" ht="14.25" customHeight="1" x14ac:dyDescent="0.25">
      <c r="F197" s="125"/>
    </row>
    <row r="198" spans="6:6" ht="15.75" x14ac:dyDescent="0.25">
      <c r="F198" s="125" t="s">
        <v>195</v>
      </c>
    </row>
    <row r="199" spans="6:6" ht="15.75" x14ac:dyDescent="0.25">
      <c r="F199" s="125"/>
    </row>
    <row r="200" spans="6:6" ht="15.75" x14ac:dyDescent="0.25">
      <c r="F200" s="125" t="s">
        <v>196</v>
      </c>
    </row>
    <row r="201" spans="6:6" ht="15.75" x14ac:dyDescent="0.25">
      <c r="F201" s="125" t="s">
        <v>197</v>
      </c>
    </row>
    <row r="202" spans="6:6" ht="15.75" x14ac:dyDescent="0.25">
      <c r="F202" s="125" t="s">
        <v>198</v>
      </c>
    </row>
    <row r="203" spans="6:6" ht="15.75" x14ac:dyDescent="0.25">
      <c r="F203" s="125" t="s">
        <v>199</v>
      </c>
    </row>
    <row r="204" spans="6:6" ht="15.75" x14ac:dyDescent="0.25">
      <c r="F204" s="125" t="s">
        <v>200</v>
      </c>
    </row>
    <row r="205" spans="6:6" ht="15.75" x14ac:dyDescent="0.25">
      <c r="F205" s="125" t="s">
        <v>201</v>
      </c>
    </row>
    <row r="206" spans="6:6" ht="15.75" x14ac:dyDescent="0.25">
      <c r="F206" s="125" t="s">
        <v>202</v>
      </c>
    </row>
    <row r="207" spans="6:6" ht="15.75" x14ac:dyDescent="0.25">
      <c r="F207" s="125"/>
    </row>
    <row r="208" spans="6:6" ht="15.75" x14ac:dyDescent="0.25">
      <c r="F208" s="125" t="s">
        <v>203</v>
      </c>
    </row>
    <row r="209" spans="6:6" ht="15.75" x14ac:dyDescent="0.25">
      <c r="F209" s="125"/>
    </row>
    <row r="210" spans="6:6" ht="15.75" x14ac:dyDescent="0.25">
      <c r="F210" s="125" t="s">
        <v>233</v>
      </c>
    </row>
    <row r="211" spans="6:6" ht="15.75" x14ac:dyDescent="0.25">
      <c r="F211" s="125" t="s">
        <v>234</v>
      </c>
    </row>
    <row r="212" spans="6:6" ht="15.75" x14ac:dyDescent="0.25">
      <c r="F212" s="125" t="s">
        <v>235</v>
      </c>
    </row>
    <row r="213" spans="6:6" ht="15.75" x14ac:dyDescent="0.25">
      <c r="F213" s="125" t="s">
        <v>236</v>
      </c>
    </row>
    <row r="214" spans="6:6" ht="15.75" x14ac:dyDescent="0.25">
      <c r="F214" s="125" t="s">
        <v>237</v>
      </c>
    </row>
    <row r="215" spans="6:6" ht="15.75" x14ac:dyDescent="0.25">
      <c r="F215" s="125" t="s">
        <v>238</v>
      </c>
    </row>
    <row r="216" spans="6:6" ht="15.75" x14ac:dyDescent="0.25">
      <c r="F216" s="125" t="s">
        <v>239</v>
      </c>
    </row>
    <row r="217" spans="6:6" ht="15.75" x14ac:dyDescent="0.25">
      <c r="F217" s="125"/>
    </row>
    <row r="218" spans="6:6" ht="15.75" x14ac:dyDescent="0.25">
      <c r="F218" s="125" t="s">
        <v>242</v>
      </c>
    </row>
    <row r="219" spans="6:6" ht="15.75" x14ac:dyDescent="0.25">
      <c r="F219" s="125"/>
    </row>
    <row r="220" spans="6:6" ht="15.75" x14ac:dyDescent="0.25">
      <c r="F220" s="125" t="s">
        <v>210</v>
      </c>
    </row>
    <row r="221" spans="6:6" ht="15.75" x14ac:dyDescent="0.25">
      <c r="F221" s="125"/>
    </row>
    <row r="222" spans="6:6" ht="15.75" x14ac:dyDescent="0.25">
      <c r="F222" s="125" t="s">
        <v>134</v>
      </c>
    </row>
    <row r="223" spans="6:6" ht="15.75" x14ac:dyDescent="0.25">
      <c r="F223" s="125" t="s">
        <v>138</v>
      </c>
    </row>
    <row r="224" spans="6:6" ht="15.75" x14ac:dyDescent="0.25">
      <c r="F224" s="125" t="s">
        <v>140</v>
      </c>
    </row>
    <row r="225" spans="6:6" ht="15.75" x14ac:dyDescent="0.25">
      <c r="F225" s="125" t="s">
        <v>142</v>
      </c>
    </row>
    <row r="226" spans="6:6" ht="15.75" x14ac:dyDescent="0.25">
      <c r="F226" s="125" t="s">
        <v>153</v>
      </c>
    </row>
    <row r="227" spans="6:6" ht="15.75" x14ac:dyDescent="0.25">
      <c r="F227" s="125" t="s">
        <v>154</v>
      </c>
    </row>
    <row r="228" spans="6:6" ht="15.75" x14ac:dyDescent="0.25">
      <c r="F228" s="125" t="s">
        <v>155</v>
      </c>
    </row>
    <row r="229" spans="6:6" ht="15.75" x14ac:dyDescent="0.25">
      <c r="F229" s="125" t="s">
        <v>156</v>
      </c>
    </row>
    <row r="230" spans="6:6" ht="15.75" x14ac:dyDescent="0.25">
      <c r="F230" s="125" t="s">
        <v>150</v>
      </c>
    </row>
    <row r="231" spans="6:6" ht="15.75" x14ac:dyDescent="0.25">
      <c r="F231" s="125" t="s">
        <v>151</v>
      </c>
    </row>
    <row r="232" spans="6:6" ht="15.75" x14ac:dyDescent="0.25">
      <c r="F232" s="125" t="s">
        <v>152</v>
      </c>
    </row>
    <row r="233" spans="6:6" ht="15.75" x14ac:dyDescent="0.25">
      <c r="F233" s="125"/>
    </row>
    <row r="234" spans="6:6" ht="15.75" x14ac:dyDescent="0.25">
      <c r="F234" s="125" t="s">
        <v>204</v>
      </c>
    </row>
    <row r="235" spans="6:6" ht="15.75" x14ac:dyDescent="0.25">
      <c r="F235" s="125" t="s">
        <v>205</v>
      </c>
    </row>
    <row r="236" spans="6:6" ht="15.75" x14ac:dyDescent="0.25">
      <c r="F236" s="125"/>
    </row>
    <row r="237" spans="6:6" ht="15.75" x14ac:dyDescent="0.25">
      <c r="F237" s="125" t="s">
        <v>206</v>
      </c>
    </row>
    <row r="238" spans="6:6" ht="15.75" x14ac:dyDescent="0.25">
      <c r="F238" s="125" t="s">
        <v>207</v>
      </c>
    </row>
    <row r="239" spans="6:6" ht="15.75" x14ac:dyDescent="0.25">
      <c r="F239" s="125"/>
    </row>
    <row r="240" spans="6:6" ht="15.75" x14ac:dyDescent="0.25">
      <c r="F240" s="125" t="s">
        <v>208</v>
      </c>
    </row>
    <row r="241" spans="6:6" ht="15.75" x14ac:dyDescent="0.25">
      <c r="F241" s="125" t="s">
        <v>209</v>
      </c>
    </row>
    <row r="242" spans="6:6" ht="15.75" x14ac:dyDescent="0.25">
      <c r="F242" s="125"/>
    </row>
    <row r="243" spans="6:6" ht="15.75" x14ac:dyDescent="0.25">
      <c r="F243" s="125" t="s">
        <v>210</v>
      </c>
    </row>
    <row r="244" spans="6:6" ht="15.75" x14ac:dyDescent="0.25">
      <c r="F244" s="125"/>
    </row>
    <row r="245" spans="6:6" ht="15.75" x14ac:dyDescent="0.25">
      <c r="F245" s="125" t="s">
        <v>211</v>
      </c>
    </row>
    <row r="246" spans="6:6" ht="15.75" x14ac:dyDescent="0.25">
      <c r="F246" s="125" t="s">
        <v>212</v>
      </c>
    </row>
    <row r="247" spans="6:6" ht="15.75" x14ac:dyDescent="0.25">
      <c r="F247" s="125" t="s">
        <v>213</v>
      </c>
    </row>
    <row r="248" spans="6:6" ht="15.75" x14ac:dyDescent="0.25">
      <c r="F248" s="125" t="s">
        <v>214</v>
      </c>
    </row>
    <row r="249" spans="6:6" ht="15.75" x14ac:dyDescent="0.25">
      <c r="F249" s="125" t="s">
        <v>215</v>
      </c>
    </row>
    <row r="250" spans="6:6" ht="15.75" x14ac:dyDescent="0.25">
      <c r="F250" s="125" t="s">
        <v>216</v>
      </c>
    </row>
    <row r="251" spans="6:6" ht="15.75" x14ac:dyDescent="0.25">
      <c r="F251" s="125"/>
    </row>
    <row r="252" spans="6:6" ht="15.75" x14ac:dyDescent="0.25">
      <c r="F252" s="125" t="s">
        <v>217</v>
      </c>
    </row>
    <row r="253" spans="6:6" ht="15.75" x14ac:dyDescent="0.25">
      <c r="F253" s="125" t="s">
        <v>218</v>
      </c>
    </row>
    <row r="254" spans="6:6" ht="15.75" x14ac:dyDescent="0.25">
      <c r="F254" s="125" t="s">
        <v>219</v>
      </c>
    </row>
    <row r="255" spans="6:6" ht="15.75" x14ac:dyDescent="0.25">
      <c r="F255" s="125" t="s">
        <v>220</v>
      </c>
    </row>
    <row r="256" spans="6:6" ht="15.75" x14ac:dyDescent="0.25">
      <c r="F256" s="125" t="s">
        <v>221</v>
      </c>
    </row>
    <row r="257" spans="6:6" ht="15.75" x14ac:dyDescent="0.25">
      <c r="F257" s="125"/>
    </row>
    <row r="258" spans="6:6" ht="15.75" x14ac:dyDescent="0.25">
      <c r="F258" s="125" t="s">
        <v>222</v>
      </c>
    </row>
    <row r="259" spans="6:6" ht="15.75" x14ac:dyDescent="0.25">
      <c r="F259" s="125" t="s">
        <v>223</v>
      </c>
    </row>
    <row r="260" spans="6:6" ht="15.75" x14ac:dyDescent="0.25">
      <c r="F260" s="125" t="s">
        <v>224</v>
      </c>
    </row>
    <row r="261" spans="6:6" ht="15.75" x14ac:dyDescent="0.25">
      <c r="F261" s="125"/>
    </row>
    <row r="262" spans="6:6" ht="15.75" x14ac:dyDescent="0.25">
      <c r="F262" s="125" t="s">
        <v>225</v>
      </c>
    </row>
    <row r="263" spans="6:6" ht="15.75" x14ac:dyDescent="0.25">
      <c r="F263" s="125" t="s">
        <v>226</v>
      </c>
    </row>
    <row r="264" spans="6:6" ht="15.75" x14ac:dyDescent="0.25">
      <c r="F264" s="125" t="s">
        <v>227</v>
      </c>
    </row>
    <row r="265" spans="6:6" ht="15.75" x14ac:dyDescent="0.25">
      <c r="F265" s="125" t="s">
        <v>228</v>
      </c>
    </row>
    <row r="266" spans="6:6" ht="15.75" x14ac:dyDescent="0.25">
      <c r="F266" s="125" t="s">
        <v>229</v>
      </c>
    </row>
    <row r="267" spans="6:6" ht="15.75" x14ac:dyDescent="0.25">
      <c r="F267" s="125" t="s">
        <v>230</v>
      </c>
    </row>
    <row r="268" spans="6:6" ht="15.75" x14ac:dyDescent="0.25">
      <c r="F268" s="125"/>
    </row>
    <row r="269" spans="6:6" ht="15.75" x14ac:dyDescent="0.25">
      <c r="F269" s="125" t="s">
        <v>231</v>
      </c>
    </row>
    <row r="270" spans="6:6" ht="15.75" x14ac:dyDescent="0.25">
      <c r="F270" s="125"/>
    </row>
    <row r="271" spans="6:6" ht="15.75" x14ac:dyDescent="0.25">
      <c r="F271" s="125" t="s">
        <v>232</v>
      </c>
    </row>
    <row r="272" spans="6:6" ht="15.75" x14ac:dyDescent="0.25">
      <c r="F272" s="125"/>
    </row>
    <row r="273" spans="6:6" ht="15.75" x14ac:dyDescent="0.25">
      <c r="F273" s="125" t="s">
        <v>240</v>
      </c>
    </row>
    <row r="274" spans="6:6" ht="15.75" x14ac:dyDescent="0.25">
      <c r="F274" s="125" t="s">
        <v>241</v>
      </c>
    </row>
    <row r="275" spans="6:6" ht="15.75" x14ac:dyDescent="0.25">
      <c r="F275" s="125"/>
    </row>
    <row r="276" spans="6:6" ht="15.75" x14ac:dyDescent="0.25">
      <c r="F276" s="125" t="s">
        <v>243</v>
      </c>
    </row>
    <row r="277" spans="6:6" ht="15.75" x14ac:dyDescent="0.25">
      <c r="F277" s="125" t="s">
        <v>244</v>
      </c>
    </row>
    <row r="278" spans="6:6" ht="15.75" x14ac:dyDescent="0.25">
      <c r="F278" s="125" t="s">
        <v>245</v>
      </c>
    </row>
    <row r="279" spans="6:6" ht="15.75" x14ac:dyDescent="0.25">
      <c r="F279" s="125" t="s">
        <v>246</v>
      </c>
    </row>
    <row r="280" spans="6:6" ht="15.75" x14ac:dyDescent="0.25">
      <c r="F280" s="125" t="s">
        <v>247</v>
      </c>
    </row>
    <row r="281" spans="6:6" ht="15.75" x14ac:dyDescent="0.25">
      <c r="F281" s="125" t="s">
        <v>248</v>
      </c>
    </row>
  </sheetData>
  <sheetProtection password="CCBE" sheet="1" objects="1" scenarios="1" sort="0" autoFilter="0" pivotTables="0"/>
  <protectedRanges>
    <protectedRange sqref="BC3" name="Range9"/>
    <protectedRange sqref="BQ12:BR125" name="Range8"/>
    <protectedRange sqref="BB8:BG8" name="Range6"/>
    <protectedRange sqref="AZ12:AZ125" name="Range4"/>
    <protectedRange sqref="L12:AJ125" name="Range2"/>
    <protectedRange sqref="B12:J125" name="Range1"/>
    <protectedRange sqref="AX12:AX125" name="Range3"/>
    <protectedRange sqref="BB12:BG125" name="Range5"/>
    <protectedRange sqref="BI12:BO125" name="Range7"/>
  </protectedRanges>
  <autoFilter ref="A11:XDN125">
    <sortState ref="A12:XDN125">
      <sortCondition ref="A11:A125"/>
    </sortState>
  </autoFilter>
  <sortState ref="A11:CR125">
    <sortCondition descending="1" ref="A11"/>
  </sortState>
  <mergeCells count="49">
    <mergeCell ref="DI9:DL9"/>
    <mergeCell ref="CS9:CX9"/>
    <mergeCell ref="CY9:DD9"/>
    <mergeCell ref="DE8:DL8"/>
    <mergeCell ref="CM8:DD8"/>
    <mergeCell ref="K5:K10"/>
    <mergeCell ref="EG7:EI7"/>
    <mergeCell ref="EJ7:EL7"/>
    <mergeCell ref="EM7:EM10"/>
    <mergeCell ref="DM8:DP9"/>
    <mergeCell ref="DQ8:DT9"/>
    <mergeCell ref="DU8:DX9"/>
    <mergeCell ref="DY8:EB9"/>
    <mergeCell ref="EC8:EF9"/>
    <mergeCell ref="EG8:EG10"/>
    <mergeCell ref="EH8:EH10"/>
    <mergeCell ref="EI8:EI10"/>
    <mergeCell ref="EJ8:EJ10"/>
    <mergeCell ref="EK8:EK10"/>
    <mergeCell ref="EL8:EL10"/>
    <mergeCell ref="DE9:DH9"/>
    <mergeCell ref="I4:K4"/>
    <mergeCell ref="A4:H4"/>
    <mergeCell ref="AE5:AE10"/>
    <mergeCell ref="AF5:AF10"/>
    <mergeCell ref="AG5:AG10"/>
    <mergeCell ref="L5:T5"/>
    <mergeCell ref="U5:X5"/>
    <mergeCell ref="Y5:Y10"/>
    <mergeCell ref="AB5:AB10"/>
    <mergeCell ref="W7:X7"/>
    <mergeCell ref="AC5:AC10"/>
    <mergeCell ref="AD5:AD10"/>
    <mergeCell ref="L4:AJ4"/>
    <mergeCell ref="I5:I10"/>
    <mergeCell ref="J5:J10"/>
    <mergeCell ref="AJ5:AJ10"/>
    <mergeCell ref="L7:N7"/>
    <mergeCell ref="O7:Q7"/>
    <mergeCell ref="R7:T7"/>
    <mergeCell ref="AZ4:BH4"/>
    <mergeCell ref="AV4:AY4"/>
    <mergeCell ref="U7:V9"/>
    <mergeCell ref="BH5:BH7"/>
    <mergeCell ref="BI4:BR4"/>
    <mergeCell ref="Z5:AA5"/>
    <mergeCell ref="AK4:AU4"/>
    <mergeCell ref="AH5:AH10"/>
    <mergeCell ref="AI5:AI10"/>
  </mergeCells>
  <conditionalFormatting sqref="AY80:AY90 AY13:AY38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80:AY90 AY12:AY38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39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39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0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0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1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1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2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2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3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6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6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7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7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8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8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9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9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0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0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1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1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2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2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3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3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5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5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6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6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7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7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8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8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9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0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0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1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2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2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3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3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5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5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6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6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7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7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5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5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6:AY79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6:AY79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0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7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91:AY1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91:AY1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1">
    <dataValidation type="list" allowBlank="1" showInputMessage="1" showErrorMessage="1" sqref="O12:O125">
      <formula1>$L$137:$L$141</formula1>
    </dataValidation>
    <dataValidation type="list" allowBlank="1" showInputMessage="1" showErrorMessage="1" sqref="L12:L125">
      <formula1>$L$132:$L$135</formula1>
    </dataValidation>
    <dataValidation type="list" allowBlank="1" showInputMessage="1" showErrorMessage="1" sqref="W12:W125 R12:R125">
      <formula1>$L$143:$L$145</formula1>
    </dataValidation>
    <dataValidation type="list" allowBlank="1" showInputMessage="1" showErrorMessage="1" sqref="U12:U125">
      <formula1>$L$147:$L$150</formula1>
    </dataValidation>
    <dataValidation type="list" allowBlank="1" showInputMessage="1" showErrorMessage="1" sqref="Z12:Z125">
      <formula1>$L$152:$L$154</formula1>
    </dataValidation>
    <dataValidation type="list" allowBlank="1" showInputMessage="1" showErrorMessage="1" sqref="D12:D125">
      <formula1>$D$131:$D$150</formula1>
    </dataValidation>
    <dataValidation type="list" allowBlank="1" showInputMessage="1" showErrorMessage="1" sqref="G12:G125">
      <formula1>$S$131:$S$132</formula1>
    </dataValidation>
    <dataValidation type="list" allowBlank="1" showInputMessage="1" showErrorMessage="1" sqref="AA12:AJ125 X12:Y125 V12:V125">
      <formula1>$P$135:$P$140</formula1>
    </dataValidation>
    <dataValidation type="list" allowBlank="1" showInputMessage="1" showErrorMessage="1" sqref="S12:T125 M12:N125 BJ12:BO125 P12:Q125">
      <formula1>$O$132:$O$156</formula1>
    </dataValidation>
    <dataValidation type="list" allowBlank="1" showInputMessage="1" showErrorMessage="1" sqref="AZ12:AZ125">
      <formula1>$S$137:$S$143</formula1>
    </dataValidation>
    <dataValidation type="list" errorStyle="warning" allowBlank="1" showInputMessage="1" showErrorMessage="1" sqref="E12:E125">
      <formula1>$F$131:$F$281</formula1>
    </dataValidation>
  </dataValidations>
  <pageMargins left="0.5" right="0.5" top="0.5" bottom="0.5" header="0.3" footer="0.3"/>
  <pageSetup paperSize="17" scale="52" orientation="landscape" r:id="rId1"/>
  <ignoredErrors>
    <ignoredError sqref="BA12:BA21 BA22:BA54 BA55:BA70 BA71:BA125 BH12:BH13 BH14:BH12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10:Z263"/>
  <sheetViews>
    <sheetView zoomScale="70" zoomScaleNormal="70" workbookViewId="0">
      <selection activeCell="S36" sqref="S36"/>
    </sheetView>
  </sheetViews>
  <sheetFormatPr defaultRowHeight="15" x14ac:dyDescent="0.25"/>
  <cols>
    <col min="3" max="3" width="8.7109375" bestFit="1" customWidth="1"/>
    <col min="4" max="4" width="33.140625" style="234" customWidth="1"/>
    <col min="5" max="6" width="26.140625" style="234" customWidth="1"/>
    <col min="7" max="7" width="13.85546875" customWidth="1"/>
    <col min="8" max="8" width="5.140625" customWidth="1"/>
    <col min="9" max="9" width="13.85546875" customWidth="1"/>
    <col min="10" max="10" width="3.85546875" customWidth="1"/>
    <col min="11" max="11" width="13.85546875" customWidth="1"/>
    <col min="12" max="12" width="3.28515625" customWidth="1"/>
    <col min="13" max="13" width="13.85546875" style="2" customWidth="1"/>
    <col min="14" max="14" width="3.7109375" customWidth="1"/>
    <col min="15" max="15" width="13.85546875" customWidth="1"/>
    <col min="16" max="16" width="5" customWidth="1"/>
    <col min="17" max="17" width="13.85546875" customWidth="1"/>
    <col min="18" max="18" width="4.7109375" customWidth="1"/>
    <col min="19" max="19" width="17.140625" customWidth="1"/>
    <col min="20" max="22" width="13.85546875" customWidth="1"/>
  </cols>
  <sheetData>
    <row r="10" spans="3:26" x14ac:dyDescent="0.25">
      <c r="U10" s="420" t="s">
        <v>278</v>
      </c>
      <c r="V10" s="420"/>
    </row>
    <row r="11" spans="3:26" ht="37.5" x14ac:dyDescent="0.25">
      <c r="C11" s="248" t="str">
        <f>'Detail Sheet'!A5</f>
        <v>Project #</v>
      </c>
      <c r="D11" s="250" t="str">
        <f>'Detail Sheet'!C5</f>
        <v>Project Name</v>
      </c>
      <c r="E11" s="251" t="str">
        <f>'Detail Sheet'!AV5</f>
        <v>Cost/ Benefit</v>
      </c>
      <c r="F11" s="251" t="str">
        <f>'Detail Sheet'!$AZ$5</f>
        <v>Start Year</v>
      </c>
      <c r="G11" s="252">
        <f>'Detail Sheet'!BB$5</f>
        <v>2016</v>
      </c>
      <c r="H11" s="252"/>
      <c r="I11" s="252">
        <f>'Detail Sheet'!BC$5</f>
        <v>2017</v>
      </c>
      <c r="J11" s="252"/>
      <c r="K11" s="252">
        <f>'Detail Sheet'!BD$5</f>
        <v>2018</v>
      </c>
      <c r="L11" s="252"/>
      <c r="M11" s="252">
        <f>'Detail Sheet'!BE$5</f>
        <v>2019</v>
      </c>
      <c r="N11" s="252"/>
      <c r="O11" s="252">
        <f>'Detail Sheet'!BF$5</f>
        <v>2020</v>
      </c>
      <c r="P11" s="252"/>
      <c r="Q11" s="252">
        <f>'Detail Sheet'!BG$5</f>
        <v>2021</v>
      </c>
      <c r="R11" s="252"/>
      <c r="S11" s="253" t="s">
        <v>277</v>
      </c>
      <c r="T11" s="252"/>
      <c r="U11" s="252" t="s">
        <v>275</v>
      </c>
      <c r="V11" s="252" t="s">
        <v>116</v>
      </c>
      <c r="W11" s="2"/>
      <c r="Y11" s="2"/>
      <c r="Z11" s="2"/>
    </row>
    <row r="12" spans="3:26" ht="30" x14ac:dyDescent="0.25">
      <c r="D12" s="234" t="s">
        <v>119</v>
      </c>
      <c r="E12" s="236">
        <v>3.9524124122851043E-3</v>
      </c>
      <c r="F12" s="236">
        <v>1</v>
      </c>
      <c r="G12" s="239">
        <v>200</v>
      </c>
      <c r="H12" s="243"/>
      <c r="I12" s="239">
        <v>200</v>
      </c>
      <c r="J12" s="243"/>
      <c r="K12" s="239">
        <v>70</v>
      </c>
      <c r="L12" s="243"/>
      <c r="M12" s="239">
        <v>50</v>
      </c>
      <c r="N12" s="243"/>
      <c r="O12" s="239"/>
      <c r="P12" s="243"/>
      <c r="Q12" s="239"/>
      <c r="R12" s="246"/>
      <c r="S12" s="235">
        <f>G12</f>
        <v>200</v>
      </c>
      <c r="T12" s="235"/>
      <c r="U12" s="243">
        <f>G12+I12+K12+M12+O12+Q12</f>
        <v>520</v>
      </c>
      <c r="V12" s="243">
        <f>U12</f>
        <v>520</v>
      </c>
      <c r="X12" s="37"/>
    </row>
    <row r="13" spans="3:26" x14ac:dyDescent="0.25">
      <c r="D13" s="242" t="s">
        <v>276</v>
      </c>
      <c r="E13" s="236"/>
      <c r="F13" s="236"/>
      <c r="G13" s="239"/>
      <c r="H13" s="243"/>
      <c r="I13" s="240">
        <f>SUM(I12)</f>
        <v>200</v>
      </c>
      <c r="J13" s="243"/>
      <c r="K13" s="239"/>
      <c r="L13" s="243"/>
      <c r="M13" s="239"/>
      <c r="N13" s="243"/>
      <c r="O13" s="239"/>
      <c r="P13" s="243"/>
      <c r="Q13" s="239"/>
      <c r="R13" s="246"/>
      <c r="S13" s="235">
        <f>S12+I13</f>
        <v>400</v>
      </c>
      <c r="T13" s="235"/>
      <c r="U13" s="243"/>
      <c r="V13" s="243"/>
      <c r="X13" s="37"/>
    </row>
    <row r="14" spans="3:26" ht="30" x14ac:dyDescent="0.25">
      <c r="D14" s="234" t="s">
        <v>122</v>
      </c>
      <c r="E14" s="236">
        <v>0.22345424388038537</v>
      </c>
      <c r="F14" s="236">
        <v>2</v>
      </c>
      <c r="G14" s="239"/>
      <c r="H14" s="243"/>
      <c r="I14" s="241">
        <v>100</v>
      </c>
      <c r="J14" s="244"/>
      <c r="K14" s="239">
        <v>50</v>
      </c>
      <c r="L14" s="243"/>
      <c r="M14" s="239"/>
      <c r="N14" s="243"/>
      <c r="O14" s="239"/>
      <c r="P14" s="243"/>
      <c r="Q14" s="239"/>
      <c r="R14" s="246"/>
      <c r="S14" s="235">
        <f>S13+I14</f>
        <v>500</v>
      </c>
      <c r="T14" s="235"/>
      <c r="U14" s="243">
        <f>G14+I14+K14+M14+O14+Q14</f>
        <v>150</v>
      </c>
      <c r="V14" s="243">
        <f>V12+U14</f>
        <v>670</v>
      </c>
      <c r="X14" s="37"/>
    </row>
    <row r="15" spans="3:26" x14ac:dyDescent="0.25">
      <c r="D15" s="242" t="s">
        <v>276</v>
      </c>
      <c r="E15" s="236"/>
      <c r="F15" s="236"/>
      <c r="G15" s="239"/>
      <c r="H15" s="243"/>
      <c r="I15" s="241"/>
      <c r="J15" s="244"/>
      <c r="K15" s="240">
        <f>SUM(K12:K14)</f>
        <v>120</v>
      </c>
      <c r="L15" s="243"/>
      <c r="M15" s="239"/>
      <c r="N15" s="243"/>
      <c r="O15" s="239"/>
      <c r="P15" s="243"/>
      <c r="Q15" s="239"/>
      <c r="R15" s="246"/>
      <c r="S15" s="235">
        <f>S14+K15</f>
        <v>620</v>
      </c>
      <c r="T15" s="235"/>
      <c r="U15" s="243"/>
      <c r="V15" s="243"/>
      <c r="X15" s="37"/>
    </row>
    <row r="16" spans="3:26" x14ac:dyDescent="0.25">
      <c r="D16" s="234" t="s">
        <v>120</v>
      </c>
      <c r="E16" s="236">
        <v>0.41061071851985648</v>
      </c>
      <c r="F16" s="236">
        <v>3</v>
      </c>
      <c r="G16" s="239"/>
      <c r="H16" s="243"/>
      <c r="I16" s="241"/>
      <c r="J16" s="243"/>
      <c r="K16" s="241">
        <v>50</v>
      </c>
      <c r="L16" s="243"/>
      <c r="M16" s="239">
        <v>600</v>
      </c>
      <c r="N16" s="243"/>
      <c r="O16" s="239">
        <v>50</v>
      </c>
      <c r="P16" s="243"/>
      <c r="Q16" s="239"/>
      <c r="R16" s="246"/>
      <c r="S16" s="235">
        <f>S15+K16</f>
        <v>670</v>
      </c>
      <c r="T16" s="235"/>
      <c r="U16" s="243">
        <f>G16+I16+K16+M16+O16+Q16</f>
        <v>700</v>
      </c>
      <c r="V16" s="243">
        <f>V14+U16</f>
        <v>1370</v>
      </c>
      <c r="X16" s="37"/>
    </row>
    <row r="17" spans="4:24" x14ac:dyDescent="0.25">
      <c r="D17" s="242" t="s">
        <v>276</v>
      </c>
      <c r="E17" s="236"/>
      <c r="F17" s="236"/>
      <c r="G17" s="239"/>
      <c r="H17" s="243"/>
      <c r="I17" s="241"/>
      <c r="J17" s="243"/>
      <c r="K17" s="241"/>
      <c r="L17" s="243"/>
      <c r="M17" s="240">
        <f>SUM(M12:M16)</f>
        <v>650</v>
      </c>
      <c r="N17" s="243"/>
      <c r="O17" s="239"/>
      <c r="P17" s="243"/>
      <c r="Q17" s="239"/>
      <c r="R17" s="246"/>
      <c r="S17" s="235">
        <f>S16+M17</f>
        <v>1320</v>
      </c>
      <c r="T17" s="235"/>
      <c r="U17" s="243"/>
      <c r="V17" s="243"/>
      <c r="X17" s="37"/>
    </row>
    <row r="18" spans="4:24" ht="30" x14ac:dyDescent="0.25">
      <c r="D18" s="234" t="s">
        <v>123</v>
      </c>
      <c r="E18" s="236">
        <v>1.2668909133190045</v>
      </c>
      <c r="F18" s="236">
        <v>4</v>
      </c>
      <c r="G18" s="239"/>
      <c r="H18" s="243"/>
      <c r="I18" s="241"/>
      <c r="J18" s="243"/>
      <c r="K18" s="239"/>
      <c r="L18" s="243"/>
      <c r="M18" s="2">
        <v>80</v>
      </c>
      <c r="N18" s="243"/>
      <c r="O18" s="239">
        <v>78</v>
      </c>
      <c r="P18" s="243"/>
      <c r="Q18" s="239"/>
      <c r="R18" s="246"/>
      <c r="S18" s="235">
        <f>S17+M18</f>
        <v>1400</v>
      </c>
      <c r="T18" s="235"/>
      <c r="U18" s="243">
        <f>G18+I18+K18+M18+O18+Q18</f>
        <v>158</v>
      </c>
      <c r="V18" s="243">
        <f>V16+U18</f>
        <v>1528</v>
      </c>
      <c r="X18" s="37"/>
    </row>
    <row r="19" spans="4:24" x14ac:dyDescent="0.25">
      <c r="D19" s="242" t="s">
        <v>276</v>
      </c>
      <c r="E19" s="236"/>
      <c r="F19" s="236"/>
      <c r="G19" s="239"/>
      <c r="H19" s="243"/>
      <c r="I19" s="241"/>
      <c r="J19" s="243"/>
      <c r="K19" s="239"/>
      <c r="L19" s="243"/>
      <c r="N19" s="243"/>
      <c r="O19" s="240">
        <f>SUM(O16:O18)</f>
        <v>128</v>
      </c>
      <c r="P19" s="243"/>
      <c r="Q19" s="240"/>
      <c r="R19" s="246"/>
      <c r="S19" s="235">
        <f>S18+O19+Q19</f>
        <v>1528</v>
      </c>
      <c r="T19" s="235"/>
      <c r="U19" s="243"/>
      <c r="V19" s="243"/>
      <c r="X19" s="37"/>
    </row>
    <row r="20" spans="4:24" ht="30" x14ac:dyDescent="0.25">
      <c r="D20" s="234" t="s">
        <v>117</v>
      </c>
      <c r="E20" s="236">
        <v>1.5006700972942835</v>
      </c>
      <c r="F20" s="236">
        <v>5</v>
      </c>
      <c r="G20" s="239"/>
      <c r="H20" s="243"/>
      <c r="I20" s="239"/>
      <c r="J20" s="243"/>
      <c r="K20" s="241"/>
      <c r="L20" s="245"/>
      <c r="M20" s="239"/>
      <c r="N20" s="245"/>
      <c r="O20" s="239"/>
      <c r="P20" s="243"/>
      <c r="Q20" s="239">
        <v>900</v>
      </c>
      <c r="R20" s="246"/>
      <c r="S20" s="235">
        <f>S19+Q20</f>
        <v>2428</v>
      </c>
      <c r="T20" s="235"/>
      <c r="U20" s="243">
        <f>G20+I20+K20+M20+O20+Q20</f>
        <v>900</v>
      </c>
      <c r="V20" s="243">
        <f>V18+U20</f>
        <v>2428</v>
      </c>
    </row>
    <row r="21" spans="4:24" ht="30" x14ac:dyDescent="0.25">
      <c r="D21" s="234" t="s">
        <v>118</v>
      </c>
      <c r="E21" s="236">
        <v>10.813601950707932</v>
      </c>
      <c r="F21" s="236">
        <v>5</v>
      </c>
      <c r="G21" s="239"/>
      <c r="H21" s="243"/>
      <c r="I21" s="239"/>
      <c r="J21" s="243"/>
      <c r="L21" s="243"/>
      <c r="N21" s="243"/>
      <c r="O21" s="239"/>
      <c r="P21" s="243"/>
      <c r="Q21" s="2">
        <v>100</v>
      </c>
      <c r="R21" s="246"/>
      <c r="S21" s="235">
        <f>S20+Q21</f>
        <v>2528</v>
      </c>
      <c r="T21" s="235"/>
      <c r="U21" s="243">
        <f>G21+I21+K21+M21+O21+Q21</f>
        <v>100</v>
      </c>
      <c r="V21" s="243">
        <f t="shared" ref="V21" si="0">V20+U21</f>
        <v>2528</v>
      </c>
      <c r="W21" s="249" t="s">
        <v>279</v>
      </c>
    </row>
    <row r="22" spans="4:24" x14ac:dyDescent="0.25">
      <c r="G22" s="239"/>
      <c r="H22" s="243"/>
      <c r="I22" s="239"/>
      <c r="J22" s="243"/>
      <c r="K22" s="239"/>
      <c r="L22" s="243"/>
      <c r="M22" s="239"/>
      <c r="N22" s="243"/>
      <c r="O22" s="239"/>
      <c r="P22" s="243"/>
      <c r="Q22" s="235"/>
      <c r="R22" s="246"/>
      <c r="S22" s="235"/>
      <c r="T22" s="235"/>
      <c r="U22" s="243"/>
      <c r="V22" s="243"/>
    </row>
    <row r="23" spans="4:24" x14ac:dyDescent="0.25">
      <c r="D23"/>
      <c r="E23" s="74"/>
      <c r="F23" s="74"/>
      <c r="G23" s="239"/>
      <c r="H23" s="243"/>
      <c r="I23" s="239"/>
      <c r="J23" s="243"/>
      <c r="K23" s="239"/>
      <c r="L23" s="243"/>
      <c r="M23" s="239"/>
      <c r="N23" s="243"/>
      <c r="O23" s="239"/>
      <c r="P23" s="243"/>
      <c r="Q23" s="239"/>
      <c r="R23" s="246"/>
      <c r="S23" s="235"/>
      <c r="T23" s="235"/>
      <c r="U23" s="243"/>
      <c r="V23" s="243"/>
    </row>
    <row r="24" spans="4:24" x14ac:dyDescent="0.25">
      <c r="E24" s="236"/>
      <c r="F24" s="236"/>
      <c r="G24" s="239"/>
      <c r="H24" s="243"/>
      <c r="I24" s="239"/>
      <c r="J24" s="243"/>
      <c r="K24" s="239"/>
      <c r="L24" s="243"/>
      <c r="M24" s="239"/>
      <c r="N24" s="243"/>
      <c r="O24" s="239"/>
      <c r="P24" s="243"/>
      <c r="Q24" s="239"/>
      <c r="R24" s="246"/>
      <c r="S24" s="235"/>
      <c r="T24" s="235"/>
      <c r="U24" s="243"/>
      <c r="V24" s="243"/>
    </row>
    <row r="25" spans="4:24" x14ac:dyDescent="0.25">
      <c r="E25" s="236"/>
      <c r="F25" s="236"/>
      <c r="G25" s="239"/>
      <c r="H25" s="239"/>
      <c r="I25" s="239"/>
      <c r="J25" s="239"/>
      <c r="K25" s="239"/>
      <c r="L25" s="239"/>
      <c r="M25" s="239"/>
      <c r="N25" s="243"/>
      <c r="O25" s="239"/>
      <c r="P25" s="243"/>
      <c r="Q25" s="239"/>
      <c r="R25" s="246"/>
      <c r="S25" s="235"/>
      <c r="T25" s="235"/>
      <c r="U25" s="243"/>
      <c r="V25" s="254"/>
    </row>
    <row r="26" spans="4:24" x14ac:dyDescent="0.25">
      <c r="E26" s="236"/>
      <c r="F26" s="236"/>
      <c r="G26" s="239"/>
      <c r="H26" s="239"/>
      <c r="I26" s="239"/>
      <c r="J26" s="239"/>
      <c r="K26" s="239"/>
      <c r="L26" s="239"/>
      <c r="M26" s="239"/>
      <c r="N26" s="243"/>
      <c r="O26" s="239"/>
      <c r="P26" s="243"/>
      <c r="Q26" s="239"/>
      <c r="R26" s="246"/>
      <c r="S26" s="235"/>
      <c r="T26" s="235"/>
      <c r="U26" s="243"/>
      <c r="V26" s="254"/>
    </row>
    <row r="27" spans="4:24" x14ac:dyDescent="0.25">
      <c r="E27" s="236"/>
      <c r="F27" s="236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5"/>
      <c r="S27" s="235"/>
      <c r="T27" s="235"/>
      <c r="U27" s="243"/>
      <c r="V27" s="254"/>
    </row>
    <row r="28" spans="4:24" x14ac:dyDescent="0.25">
      <c r="E28" s="236"/>
      <c r="F28" s="236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5"/>
      <c r="S28" s="235"/>
      <c r="T28" s="235"/>
      <c r="U28" s="243"/>
      <c r="V28" s="254"/>
    </row>
    <row r="29" spans="4:24" x14ac:dyDescent="0.25">
      <c r="E29" s="236"/>
      <c r="F29" s="236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5"/>
      <c r="S29" s="235"/>
      <c r="T29" s="235"/>
      <c r="U29" s="239"/>
      <c r="V29" s="37"/>
    </row>
    <row r="30" spans="4:24" x14ac:dyDescent="0.25">
      <c r="E30" s="236"/>
      <c r="F30" s="236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5"/>
      <c r="S30" s="235"/>
      <c r="T30" s="235"/>
      <c r="U30" s="239"/>
      <c r="V30" s="37"/>
    </row>
    <row r="31" spans="4:24" x14ac:dyDescent="0.25">
      <c r="E31" s="236"/>
      <c r="F31" s="236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5"/>
      <c r="S31" s="235"/>
      <c r="T31" s="235"/>
      <c r="U31" s="239"/>
      <c r="V31" s="37"/>
    </row>
    <row r="32" spans="4:24" x14ac:dyDescent="0.25">
      <c r="E32" s="236"/>
      <c r="F32" s="236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5"/>
      <c r="S32" s="235"/>
      <c r="T32" s="235"/>
      <c r="U32" s="239"/>
      <c r="V32" s="37"/>
    </row>
    <row r="33" spans="5:22" x14ac:dyDescent="0.25">
      <c r="E33" s="236"/>
      <c r="F33" s="236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5"/>
      <c r="S33" s="235"/>
      <c r="T33" s="235"/>
      <c r="U33" s="239"/>
      <c r="V33" s="37"/>
    </row>
    <row r="34" spans="5:22" x14ac:dyDescent="0.25">
      <c r="E34" s="236"/>
      <c r="F34" s="236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5"/>
      <c r="S34" s="235"/>
      <c r="T34" s="235"/>
      <c r="U34" s="239"/>
      <c r="V34" s="37"/>
    </row>
    <row r="35" spans="5:22" x14ac:dyDescent="0.25">
      <c r="E35" s="236"/>
      <c r="F35" s="236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5"/>
      <c r="S35" s="235"/>
      <c r="T35" s="235"/>
      <c r="U35" s="239"/>
      <c r="V35" s="37"/>
    </row>
    <row r="36" spans="5:22" x14ac:dyDescent="0.25">
      <c r="E36" s="236"/>
      <c r="F36" s="236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5"/>
      <c r="S36" s="235"/>
      <c r="T36" s="235"/>
      <c r="U36" s="239"/>
      <c r="V36" s="37"/>
    </row>
    <row r="37" spans="5:22" x14ac:dyDescent="0.25">
      <c r="E37" s="236"/>
      <c r="F37" s="236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5"/>
      <c r="S37" s="235"/>
      <c r="T37" s="235"/>
      <c r="U37" s="239"/>
      <c r="V37" s="37"/>
    </row>
    <row r="38" spans="5:22" x14ac:dyDescent="0.25">
      <c r="E38" s="236"/>
      <c r="F38" s="236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5" t="str">
        <f>'Detail Sheet'!AV32</f>
        <v/>
      </c>
      <c r="S38" s="235"/>
      <c r="T38" s="235"/>
      <c r="U38" s="239"/>
      <c r="V38" s="37"/>
    </row>
    <row r="39" spans="5:22" x14ac:dyDescent="0.25">
      <c r="E39" s="236"/>
      <c r="F39" s="236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5" t="str">
        <f>'Detail Sheet'!AV33</f>
        <v/>
      </c>
      <c r="S39" s="235"/>
      <c r="T39" s="235"/>
      <c r="U39" s="239"/>
      <c r="V39" s="37"/>
    </row>
    <row r="40" spans="5:22" x14ac:dyDescent="0.25">
      <c r="E40" s="236"/>
      <c r="F40" s="236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5" t="str">
        <f>'Detail Sheet'!AV34</f>
        <v/>
      </c>
      <c r="S40" s="235"/>
      <c r="T40" s="235"/>
      <c r="U40" s="239"/>
      <c r="V40" s="37"/>
    </row>
    <row r="41" spans="5:22" x14ac:dyDescent="0.25">
      <c r="E41" s="236"/>
      <c r="F41" s="236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5" t="str">
        <f>'Detail Sheet'!AV35</f>
        <v/>
      </c>
      <c r="S41" s="235"/>
      <c r="T41" s="235"/>
      <c r="U41" s="239"/>
      <c r="V41" s="37"/>
    </row>
    <row r="42" spans="5:22" x14ac:dyDescent="0.25">
      <c r="E42" s="236"/>
      <c r="F42" s="236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5" t="str">
        <f>'Detail Sheet'!AV36</f>
        <v/>
      </c>
      <c r="S42" s="235"/>
      <c r="T42" s="235"/>
      <c r="U42" s="239"/>
      <c r="V42" s="37"/>
    </row>
    <row r="43" spans="5:22" x14ac:dyDescent="0.25">
      <c r="E43" s="236"/>
      <c r="F43" s="236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5" t="str">
        <f>'Detail Sheet'!AV37</f>
        <v/>
      </c>
      <c r="S43" s="235"/>
      <c r="T43" s="235"/>
      <c r="U43" s="239"/>
      <c r="V43" s="37"/>
    </row>
    <row r="44" spans="5:22" x14ac:dyDescent="0.25">
      <c r="E44" s="236"/>
      <c r="F44" s="236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5" t="str">
        <f>'Detail Sheet'!AV38</f>
        <v/>
      </c>
      <c r="S44" s="235"/>
      <c r="T44" s="235"/>
      <c r="U44" s="239"/>
      <c r="V44" s="37"/>
    </row>
    <row r="45" spans="5:22" x14ac:dyDescent="0.25">
      <c r="E45" s="236"/>
      <c r="F45" s="236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5" t="str">
        <f>'Detail Sheet'!AV39</f>
        <v/>
      </c>
      <c r="S45" s="235"/>
      <c r="T45" s="235"/>
      <c r="U45" s="239"/>
      <c r="V45" s="37"/>
    </row>
    <row r="46" spans="5:22" x14ac:dyDescent="0.25">
      <c r="E46" s="236"/>
      <c r="F46" s="236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5" t="str">
        <f>'Detail Sheet'!AV40</f>
        <v/>
      </c>
      <c r="S46" s="235"/>
      <c r="T46" s="235"/>
      <c r="U46" s="239"/>
      <c r="V46" s="37"/>
    </row>
    <row r="47" spans="5:22" x14ac:dyDescent="0.25">
      <c r="E47" s="236"/>
      <c r="F47" s="236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5" t="str">
        <f>'Detail Sheet'!AV41</f>
        <v/>
      </c>
      <c r="S47" s="235"/>
      <c r="T47" s="235"/>
      <c r="U47" s="239"/>
      <c r="V47" s="37"/>
    </row>
    <row r="48" spans="5:22" x14ac:dyDescent="0.25">
      <c r="E48" s="236"/>
      <c r="F48" s="236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5" t="str">
        <f>'Detail Sheet'!AV42</f>
        <v/>
      </c>
      <c r="S48" s="235"/>
      <c r="T48" s="235"/>
      <c r="U48" s="239"/>
      <c r="V48" s="37"/>
    </row>
    <row r="49" spans="5:22" x14ac:dyDescent="0.25">
      <c r="E49" s="236"/>
      <c r="F49" s="236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5" t="str">
        <f>'Detail Sheet'!AV43</f>
        <v/>
      </c>
      <c r="S49" s="235"/>
      <c r="T49" s="235"/>
      <c r="U49" s="239"/>
      <c r="V49" s="37"/>
    </row>
    <row r="50" spans="5:22" x14ac:dyDescent="0.25">
      <c r="E50" s="236"/>
      <c r="F50" s="236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5" t="str">
        <f>'Detail Sheet'!AV44</f>
        <v/>
      </c>
      <c r="S50" s="235"/>
      <c r="T50" s="235"/>
      <c r="U50" s="239"/>
      <c r="V50" s="37"/>
    </row>
    <row r="51" spans="5:22" x14ac:dyDescent="0.25">
      <c r="E51" s="236"/>
      <c r="F51" s="236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5" t="str">
        <f>'Detail Sheet'!AV45</f>
        <v/>
      </c>
      <c r="S51" s="235"/>
      <c r="T51" s="235"/>
      <c r="U51" s="239"/>
      <c r="V51" s="37"/>
    </row>
    <row r="52" spans="5:22" x14ac:dyDescent="0.25">
      <c r="E52" s="236"/>
      <c r="F52" s="236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5" t="str">
        <f>'Detail Sheet'!AV46</f>
        <v/>
      </c>
      <c r="S52" s="235"/>
      <c r="T52" s="235"/>
      <c r="U52" s="239"/>
      <c r="V52" s="37"/>
    </row>
    <row r="53" spans="5:22" x14ac:dyDescent="0.25">
      <c r="E53" s="236"/>
      <c r="F53" s="236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5" t="str">
        <f>'Detail Sheet'!AV47</f>
        <v/>
      </c>
      <c r="S53" s="235"/>
      <c r="T53" s="235"/>
      <c r="U53" s="239"/>
      <c r="V53" s="37"/>
    </row>
    <row r="54" spans="5:22" x14ac:dyDescent="0.25">
      <c r="E54" s="236"/>
      <c r="F54" s="236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5" t="str">
        <f>'Detail Sheet'!AV48</f>
        <v/>
      </c>
      <c r="S54" s="235"/>
      <c r="T54" s="235"/>
      <c r="U54" s="239"/>
      <c r="V54" s="37"/>
    </row>
    <row r="55" spans="5:22" x14ac:dyDescent="0.25">
      <c r="E55" s="236"/>
      <c r="F55" s="236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5" t="str">
        <f>'Detail Sheet'!AV49</f>
        <v/>
      </c>
      <c r="S55" s="235"/>
      <c r="T55" s="235"/>
      <c r="U55" s="239"/>
      <c r="V55" s="37"/>
    </row>
    <row r="56" spans="5:22" x14ac:dyDescent="0.25">
      <c r="E56" s="236"/>
      <c r="F56" s="236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5" t="str">
        <f>'Detail Sheet'!AV50</f>
        <v/>
      </c>
      <c r="S56" s="235"/>
      <c r="T56" s="235"/>
      <c r="U56" s="239"/>
      <c r="V56" s="37"/>
    </row>
    <row r="57" spans="5:22" x14ac:dyDescent="0.25">
      <c r="E57" s="236"/>
      <c r="F57" s="236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5" t="str">
        <f>'Detail Sheet'!AV51</f>
        <v/>
      </c>
      <c r="S57" s="235"/>
      <c r="T57" s="235"/>
      <c r="U57" s="239"/>
      <c r="V57" s="37"/>
    </row>
    <row r="58" spans="5:22" x14ac:dyDescent="0.25">
      <c r="E58" s="236"/>
      <c r="F58" s="236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5" t="str">
        <f>'Detail Sheet'!AV52</f>
        <v/>
      </c>
      <c r="S58" s="235"/>
      <c r="T58" s="235"/>
      <c r="U58" s="239"/>
      <c r="V58" s="37"/>
    </row>
    <row r="59" spans="5:22" x14ac:dyDescent="0.25">
      <c r="E59" s="236"/>
      <c r="F59" s="236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5" t="str">
        <f>'Detail Sheet'!AV53</f>
        <v/>
      </c>
      <c r="S59" s="235"/>
      <c r="T59" s="235"/>
      <c r="U59" s="239"/>
      <c r="V59" s="37"/>
    </row>
    <row r="60" spans="5:22" x14ac:dyDescent="0.25">
      <c r="E60" s="236"/>
      <c r="F60" s="236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5" t="str">
        <f>'Detail Sheet'!AV54</f>
        <v/>
      </c>
      <c r="S60" s="235"/>
      <c r="T60" s="235"/>
      <c r="U60" s="239"/>
      <c r="V60" s="37"/>
    </row>
    <row r="61" spans="5:22" x14ac:dyDescent="0.25">
      <c r="E61" s="236"/>
      <c r="F61" s="236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5" t="str">
        <f>'Detail Sheet'!AV55</f>
        <v/>
      </c>
      <c r="S61" s="235"/>
      <c r="T61" s="235"/>
      <c r="U61" s="239"/>
      <c r="V61" s="37"/>
    </row>
    <row r="62" spans="5:22" x14ac:dyDescent="0.25">
      <c r="E62" s="236"/>
      <c r="F62" s="236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5" t="str">
        <f>'Detail Sheet'!AV56</f>
        <v/>
      </c>
      <c r="S62" s="235"/>
      <c r="T62" s="235"/>
      <c r="U62" s="239"/>
      <c r="V62" s="37"/>
    </row>
    <row r="63" spans="5:22" x14ac:dyDescent="0.25">
      <c r="E63" s="236"/>
      <c r="F63" s="236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5" t="str">
        <f>'Detail Sheet'!AV57</f>
        <v/>
      </c>
      <c r="S63" s="235"/>
      <c r="T63" s="235"/>
      <c r="U63" s="239"/>
      <c r="V63" s="37"/>
    </row>
    <row r="64" spans="5:22" x14ac:dyDescent="0.25">
      <c r="E64" s="236"/>
      <c r="F64" s="236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5" t="str">
        <f>'Detail Sheet'!AV58</f>
        <v/>
      </c>
      <c r="S64" s="235"/>
      <c r="T64" s="235"/>
      <c r="U64" s="239"/>
      <c r="V64" s="37"/>
    </row>
    <row r="65" spans="5:22" x14ac:dyDescent="0.25">
      <c r="E65" s="236"/>
      <c r="F65" s="236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5" t="str">
        <f>'Detail Sheet'!AV59</f>
        <v/>
      </c>
      <c r="S65" s="235"/>
      <c r="T65" s="235"/>
      <c r="U65" s="239"/>
      <c r="V65" s="37"/>
    </row>
    <row r="66" spans="5:22" x14ac:dyDescent="0.25">
      <c r="E66" s="236"/>
      <c r="F66" s="236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5" t="str">
        <f>'Detail Sheet'!AV60</f>
        <v/>
      </c>
      <c r="S66" s="235"/>
      <c r="T66" s="235"/>
      <c r="U66" s="239"/>
      <c r="V66" s="37"/>
    </row>
    <row r="67" spans="5:22" x14ac:dyDescent="0.25">
      <c r="E67" s="236"/>
      <c r="F67" s="236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5" t="str">
        <f>'Detail Sheet'!AV61</f>
        <v/>
      </c>
      <c r="S67" s="235"/>
      <c r="T67" s="235"/>
      <c r="U67" s="239"/>
      <c r="V67" s="37"/>
    </row>
    <row r="68" spans="5:22" x14ac:dyDescent="0.25">
      <c r="E68" s="236"/>
      <c r="F68" s="236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5" t="str">
        <f>'Detail Sheet'!AV62</f>
        <v/>
      </c>
      <c r="S68" s="235"/>
      <c r="T68" s="235"/>
      <c r="U68" s="239"/>
      <c r="V68" s="37"/>
    </row>
    <row r="69" spans="5:22" x14ac:dyDescent="0.25">
      <c r="E69" s="236"/>
      <c r="F69" s="236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5" t="str">
        <f>'Detail Sheet'!AV63</f>
        <v/>
      </c>
      <c r="S69" s="235"/>
      <c r="T69" s="235"/>
      <c r="U69" s="239"/>
      <c r="V69" s="37"/>
    </row>
    <row r="70" spans="5:22" x14ac:dyDescent="0.25">
      <c r="E70" s="236"/>
      <c r="F70" s="236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5" t="str">
        <f>'Detail Sheet'!AV64</f>
        <v/>
      </c>
      <c r="S70" s="235"/>
      <c r="T70" s="235"/>
      <c r="U70" s="239"/>
      <c r="V70" s="37"/>
    </row>
    <row r="71" spans="5:22" x14ac:dyDescent="0.25">
      <c r="E71" s="236"/>
      <c r="F71" s="236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5" t="str">
        <f>'Detail Sheet'!AV65</f>
        <v/>
      </c>
      <c r="S71" s="235"/>
      <c r="T71" s="235"/>
      <c r="U71" s="239"/>
      <c r="V71" s="37"/>
    </row>
    <row r="72" spans="5:22" x14ac:dyDescent="0.25">
      <c r="E72" s="236"/>
      <c r="F72" s="236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5" t="str">
        <f>'Detail Sheet'!AV66</f>
        <v/>
      </c>
      <c r="S72" s="235"/>
      <c r="T72" s="235"/>
      <c r="U72" s="239"/>
      <c r="V72" s="37"/>
    </row>
    <row r="73" spans="5:22" x14ac:dyDescent="0.25">
      <c r="E73" s="236"/>
      <c r="F73" s="236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5" t="str">
        <f>'Detail Sheet'!AV67</f>
        <v/>
      </c>
      <c r="S73" s="235"/>
      <c r="T73" s="235"/>
      <c r="U73" s="239"/>
      <c r="V73" s="37"/>
    </row>
    <row r="74" spans="5:22" x14ac:dyDescent="0.25">
      <c r="E74" s="236"/>
      <c r="F74" s="236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5" t="str">
        <f>'Detail Sheet'!AV68</f>
        <v/>
      </c>
      <c r="S74" s="235"/>
      <c r="T74" s="235"/>
      <c r="U74" s="239"/>
      <c r="V74" s="37"/>
    </row>
    <row r="75" spans="5:22" x14ac:dyDescent="0.25">
      <c r="E75" s="236"/>
      <c r="F75" s="236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5" t="str">
        <f>'Detail Sheet'!AV69</f>
        <v/>
      </c>
      <c r="S75" s="235"/>
      <c r="T75" s="235"/>
      <c r="U75" s="239"/>
      <c r="V75" s="37"/>
    </row>
    <row r="76" spans="5:22" x14ac:dyDescent="0.25">
      <c r="E76" s="236"/>
      <c r="F76" s="236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5" t="str">
        <f>'Detail Sheet'!AV70</f>
        <v/>
      </c>
      <c r="S76" s="235"/>
      <c r="T76" s="235"/>
      <c r="U76" s="239"/>
      <c r="V76" s="37"/>
    </row>
    <row r="77" spans="5:22" x14ac:dyDescent="0.25">
      <c r="E77" s="236"/>
      <c r="F77" s="236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5" t="str">
        <f>'Detail Sheet'!AV71</f>
        <v/>
      </c>
      <c r="S77" s="235"/>
      <c r="T77" s="235"/>
      <c r="U77" s="239"/>
      <c r="V77" s="37"/>
    </row>
    <row r="78" spans="5:22" x14ac:dyDescent="0.25">
      <c r="E78" s="236"/>
      <c r="F78" s="236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5" t="str">
        <f>'Detail Sheet'!AV72</f>
        <v/>
      </c>
      <c r="S78" s="235"/>
      <c r="T78" s="235"/>
      <c r="U78" s="239"/>
      <c r="V78" s="37"/>
    </row>
    <row r="79" spans="5:22" x14ac:dyDescent="0.25">
      <c r="E79" s="236"/>
      <c r="F79" s="236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5" t="str">
        <f>'Detail Sheet'!AV73</f>
        <v/>
      </c>
      <c r="S79" s="235"/>
      <c r="T79" s="235"/>
      <c r="U79" s="239"/>
      <c r="V79" s="37"/>
    </row>
    <row r="80" spans="5:22" x14ac:dyDescent="0.25">
      <c r="E80" s="236"/>
      <c r="F80" s="236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5" t="str">
        <f>'Detail Sheet'!AV74</f>
        <v/>
      </c>
      <c r="S80" s="235"/>
      <c r="T80" s="235"/>
      <c r="U80" s="239"/>
      <c r="V80" s="37"/>
    </row>
    <row r="81" spans="5:22" x14ac:dyDescent="0.25">
      <c r="E81" s="236"/>
      <c r="F81" s="236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5" t="str">
        <f>'Detail Sheet'!AV75</f>
        <v/>
      </c>
      <c r="S81" s="235"/>
      <c r="T81" s="235"/>
      <c r="U81" s="239"/>
      <c r="V81" s="37"/>
    </row>
    <row r="82" spans="5:22" x14ac:dyDescent="0.25">
      <c r="E82" s="236"/>
      <c r="F82" s="236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5" t="str">
        <f>'Detail Sheet'!AV76</f>
        <v/>
      </c>
      <c r="S82" s="235"/>
      <c r="T82" s="235"/>
      <c r="U82" s="239"/>
      <c r="V82" s="37"/>
    </row>
    <row r="83" spans="5:22" x14ac:dyDescent="0.25">
      <c r="E83" s="236"/>
      <c r="F83" s="236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5" t="str">
        <f>'Detail Sheet'!AV77</f>
        <v/>
      </c>
      <c r="S83" s="235"/>
      <c r="T83" s="235"/>
      <c r="U83" s="239"/>
      <c r="V83" s="37"/>
    </row>
    <row r="84" spans="5:22" x14ac:dyDescent="0.25">
      <c r="E84" s="236"/>
      <c r="F84" s="236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5" t="str">
        <f>'Detail Sheet'!AV78</f>
        <v/>
      </c>
      <c r="S84" s="235"/>
      <c r="T84" s="235"/>
      <c r="U84" s="239"/>
      <c r="V84" s="37"/>
    </row>
    <row r="85" spans="5:22" x14ac:dyDescent="0.25">
      <c r="E85" s="236"/>
      <c r="F85" s="236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5" t="str">
        <f>'Detail Sheet'!AV79</f>
        <v/>
      </c>
      <c r="S85" s="235"/>
      <c r="T85" s="235"/>
      <c r="U85" s="239"/>
      <c r="V85" s="37"/>
    </row>
    <row r="86" spans="5:22" x14ac:dyDescent="0.25">
      <c r="E86" s="236"/>
      <c r="F86" s="236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5" t="str">
        <f>'Detail Sheet'!AV80</f>
        <v/>
      </c>
      <c r="S86" s="235"/>
      <c r="T86" s="235"/>
      <c r="U86" s="239"/>
      <c r="V86" s="37"/>
    </row>
    <row r="87" spans="5:22" x14ac:dyDescent="0.25">
      <c r="E87" s="236"/>
      <c r="F87" s="236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5" t="str">
        <f>'Detail Sheet'!AV81</f>
        <v/>
      </c>
      <c r="S87" s="235"/>
      <c r="T87" s="235"/>
      <c r="U87" s="239"/>
      <c r="V87" s="37"/>
    </row>
    <row r="88" spans="5:22" x14ac:dyDescent="0.25">
      <c r="E88" s="236"/>
      <c r="F88" s="236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5" t="str">
        <f>'Detail Sheet'!AV82</f>
        <v/>
      </c>
      <c r="S88" s="235"/>
      <c r="T88" s="235"/>
      <c r="U88" s="239"/>
      <c r="V88" s="37"/>
    </row>
    <row r="89" spans="5:22" x14ac:dyDescent="0.25">
      <c r="E89" s="236"/>
      <c r="F89" s="236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5" t="str">
        <f>'Detail Sheet'!AV83</f>
        <v/>
      </c>
      <c r="S89" s="235"/>
      <c r="T89" s="235"/>
      <c r="U89" s="239"/>
      <c r="V89" s="37"/>
    </row>
    <row r="90" spans="5:22" x14ac:dyDescent="0.25">
      <c r="E90" s="236"/>
      <c r="F90" s="236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5" t="str">
        <f>'Detail Sheet'!AV84</f>
        <v/>
      </c>
      <c r="S90" s="235"/>
      <c r="T90" s="235"/>
      <c r="U90" s="239"/>
      <c r="V90" s="37"/>
    </row>
    <row r="91" spans="5:22" x14ac:dyDescent="0.25">
      <c r="E91" s="236"/>
      <c r="F91" s="236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5" t="str">
        <f>'Detail Sheet'!AV85</f>
        <v/>
      </c>
      <c r="S91" s="235"/>
      <c r="T91" s="235"/>
      <c r="U91" s="239"/>
      <c r="V91" s="37"/>
    </row>
    <row r="92" spans="5:22" x14ac:dyDescent="0.25">
      <c r="E92" s="236"/>
      <c r="F92" s="236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5" t="str">
        <f>'Detail Sheet'!AV86</f>
        <v/>
      </c>
      <c r="S92" s="235"/>
      <c r="T92" s="235"/>
      <c r="U92" s="239"/>
      <c r="V92" s="37"/>
    </row>
    <row r="93" spans="5:22" x14ac:dyDescent="0.25">
      <c r="E93" s="236"/>
      <c r="F93" s="236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5" t="str">
        <f>'Detail Sheet'!AV87</f>
        <v/>
      </c>
      <c r="S93" s="235"/>
      <c r="T93" s="235"/>
      <c r="U93" s="239"/>
      <c r="V93" s="37"/>
    </row>
    <row r="94" spans="5:22" x14ac:dyDescent="0.25">
      <c r="E94" s="236"/>
      <c r="F94" s="236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5" t="str">
        <f>'Detail Sheet'!AV88</f>
        <v/>
      </c>
      <c r="S94" s="235"/>
      <c r="T94" s="235"/>
      <c r="U94" s="239"/>
      <c r="V94" s="37"/>
    </row>
    <row r="95" spans="5:22" x14ac:dyDescent="0.25">
      <c r="E95" s="236"/>
      <c r="F95" s="236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5" t="str">
        <f>'Detail Sheet'!AV89</f>
        <v/>
      </c>
      <c r="S95" s="235"/>
      <c r="T95" s="235"/>
      <c r="U95" s="239"/>
      <c r="V95" s="37"/>
    </row>
    <row r="96" spans="5:22" x14ac:dyDescent="0.25">
      <c r="E96" s="236"/>
      <c r="F96" s="236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5" t="str">
        <f>'Detail Sheet'!AV90</f>
        <v/>
      </c>
      <c r="S96" s="235"/>
      <c r="T96" s="235"/>
      <c r="U96" s="239"/>
      <c r="V96" s="37"/>
    </row>
    <row r="97" spans="5:22" x14ac:dyDescent="0.25">
      <c r="E97" s="236"/>
      <c r="F97" s="236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5" t="str">
        <f>'Detail Sheet'!AV91</f>
        <v/>
      </c>
      <c r="S97" s="235"/>
      <c r="T97" s="235"/>
      <c r="U97" s="239"/>
      <c r="V97" s="37"/>
    </row>
    <row r="98" spans="5:22" x14ac:dyDescent="0.25">
      <c r="E98" s="236"/>
      <c r="F98" s="236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5" t="str">
        <f>'Detail Sheet'!AV92</f>
        <v/>
      </c>
      <c r="S98" s="235"/>
      <c r="T98" s="235"/>
      <c r="U98" s="239"/>
      <c r="V98" s="37"/>
    </row>
    <row r="99" spans="5:22" x14ac:dyDescent="0.25">
      <c r="E99" s="236"/>
      <c r="F99" s="236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5" t="str">
        <f>'Detail Sheet'!AV93</f>
        <v/>
      </c>
      <c r="S99" s="235"/>
      <c r="T99" s="235"/>
      <c r="U99" s="239"/>
      <c r="V99" s="37"/>
    </row>
    <row r="100" spans="5:22" x14ac:dyDescent="0.25">
      <c r="E100" s="236"/>
      <c r="F100" s="236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5" t="str">
        <f>'Detail Sheet'!AV94</f>
        <v/>
      </c>
      <c r="S100" s="235"/>
      <c r="T100" s="235"/>
      <c r="U100" s="239"/>
      <c r="V100" s="37"/>
    </row>
    <row r="101" spans="5:22" x14ac:dyDescent="0.25">
      <c r="E101" s="236"/>
      <c r="F101" s="236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5" t="str">
        <f>'Detail Sheet'!AV95</f>
        <v/>
      </c>
      <c r="S101" s="235"/>
      <c r="T101" s="235"/>
      <c r="U101" s="239"/>
      <c r="V101" s="37"/>
    </row>
    <row r="102" spans="5:22" x14ac:dyDescent="0.25">
      <c r="E102" s="236"/>
      <c r="F102" s="236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5" t="str">
        <f>'Detail Sheet'!AV96</f>
        <v/>
      </c>
      <c r="S102" s="235"/>
      <c r="T102" s="235"/>
      <c r="U102" s="239"/>
      <c r="V102" s="37"/>
    </row>
    <row r="103" spans="5:22" x14ac:dyDescent="0.25">
      <c r="E103" s="236"/>
      <c r="F103" s="236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5" t="str">
        <f>'Detail Sheet'!AV97</f>
        <v/>
      </c>
      <c r="S103" s="235"/>
      <c r="T103" s="235"/>
      <c r="U103" s="239"/>
      <c r="V103" s="37"/>
    </row>
    <row r="104" spans="5:22" x14ac:dyDescent="0.25">
      <c r="E104" s="236"/>
      <c r="F104" s="236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5" t="str">
        <f>'Detail Sheet'!AV98</f>
        <v/>
      </c>
      <c r="S104" s="235"/>
      <c r="T104" s="235"/>
      <c r="U104" s="239"/>
      <c r="V104" s="37"/>
    </row>
    <row r="105" spans="5:22" x14ac:dyDescent="0.25">
      <c r="E105" s="236"/>
      <c r="F105" s="236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5" t="str">
        <f>'Detail Sheet'!AV99</f>
        <v/>
      </c>
      <c r="S105" s="235"/>
      <c r="T105" s="235"/>
      <c r="U105" s="239"/>
      <c r="V105" s="37"/>
    </row>
    <row r="106" spans="5:22" x14ac:dyDescent="0.25">
      <c r="E106" s="236"/>
      <c r="F106" s="236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5" t="str">
        <f>'Detail Sheet'!AV97</f>
        <v/>
      </c>
      <c r="S106" s="235"/>
      <c r="T106" s="235"/>
      <c r="U106" s="2"/>
    </row>
    <row r="107" spans="5:22" x14ac:dyDescent="0.25">
      <c r="E107" s="236"/>
      <c r="F107" s="236"/>
      <c r="G107" s="2"/>
      <c r="H107" s="2"/>
      <c r="I107" s="2"/>
      <c r="J107" s="2"/>
      <c r="K107" s="2"/>
      <c r="L107" s="2"/>
      <c r="N107" s="2"/>
      <c r="O107" s="2"/>
      <c r="P107" s="2"/>
      <c r="Q107" s="2"/>
      <c r="R107" s="2"/>
      <c r="S107" s="2"/>
      <c r="T107" s="2"/>
      <c r="U107" s="2"/>
    </row>
    <row r="108" spans="5:22" x14ac:dyDescent="0.25">
      <c r="E108" s="236"/>
      <c r="F108" s="236"/>
      <c r="G108" s="2"/>
      <c r="H108" s="2"/>
      <c r="I108" s="2"/>
      <c r="J108" s="2"/>
      <c r="K108" s="2"/>
      <c r="L108" s="2"/>
      <c r="N108" s="2"/>
      <c r="O108" s="2"/>
      <c r="P108" s="2"/>
      <c r="Q108" s="2"/>
      <c r="R108" s="2"/>
      <c r="S108" s="2"/>
      <c r="T108" s="2"/>
      <c r="U108" s="2"/>
    </row>
    <row r="109" spans="5:22" x14ac:dyDescent="0.25">
      <c r="E109" s="236"/>
      <c r="F109" s="236"/>
      <c r="G109" s="2"/>
      <c r="H109" s="2"/>
      <c r="I109" s="2"/>
      <c r="J109" s="2"/>
      <c r="K109" s="2"/>
      <c r="L109" s="2"/>
      <c r="N109" s="2"/>
      <c r="O109" s="2"/>
      <c r="P109" s="2"/>
      <c r="Q109" s="2"/>
      <c r="R109" s="2"/>
      <c r="S109" s="2"/>
      <c r="T109" s="2"/>
      <c r="U109" s="2"/>
    </row>
    <row r="110" spans="5:22" x14ac:dyDescent="0.25">
      <c r="E110" s="236"/>
      <c r="F110" s="236"/>
      <c r="G110" s="2"/>
      <c r="H110" s="2"/>
      <c r="I110" s="2"/>
      <c r="J110" s="2"/>
      <c r="K110" s="2"/>
      <c r="L110" s="2"/>
      <c r="N110" s="2"/>
      <c r="O110" s="2"/>
      <c r="P110" s="2"/>
      <c r="Q110" s="2"/>
      <c r="R110" s="2"/>
      <c r="S110" s="2"/>
      <c r="T110" s="2"/>
      <c r="U110" s="2"/>
    </row>
    <row r="111" spans="5:22" x14ac:dyDescent="0.25">
      <c r="E111" s="236"/>
      <c r="F111" s="236"/>
      <c r="G111" s="2"/>
      <c r="H111" s="2"/>
      <c r="I111" s="2"/>
      <c r="J111" s="2"/>
      <c r="K111" s="2"/>
      <c r="L111" s="2"/>
      <c r="N111" s="2"/>
      <c r="O111" s="2"/>
      <c r="P111" s="2"/>
      <c r="Q111" s="2"/>
      <c r="R111" s="2"/>
      <c r="S111" s="2"/>
      <c r="T111" s="2"/>
      <c r="U111" s="2"/>
    </row>
    <row r="112" spans="5:22" x14ac:dyDescent="0.25">
      <c r="E112" s="236"/>
      <c r="F112" s="236"/>
      <c r="G112" s="2"/>
      <c r="H112" s="2"/>
      <c r="I112" s="2"/>
      <c r="J112" s="2"/>
      <c r="K112" s="2"/>
      <c r="L112" s="2"/>
      <c r="N112" s="2"/>
      <c r="O112" s="2"/>
      <c r="P112" s="2"/>
      <c r="Q112" s="2"/>
      <c r="R112" s="2"/>
      <c r="S112" s="2"/>
      <c r="T112" s="2"/>
      <c r="U112" s="2"/>
    </row>
    <row r="113" spans="5:21" x14ac:dyDescent="0.25">
      <c r="E113" s="236"/>
      <c r="F113" s="236"/>
      <c r="G113" s="2"/>
      <c r="H113" s="2"/>
      <c r="I113" s="2"/>
      <c r="J113" s="2"/>
      <c r="K113" s="2"/>
      <c r="L113" s="2"/>
      <c r="N113" s="2"/>
      <c r="O113" s="2"/>
      <c r="P113" s="2"/>
      <c r="Q113" s="2"/>
      <c r="R113" s="2"/>
      <c r="S113" s="2"/>
      <c r="T113" s="2"/>
      <c r="U113" s="2"/>
    </row>
    <row r="114" spans="5:21" x14ac:dyDescent="0.25">
      <c r="E114" s="236"/>
      <c r="F114" s="236"/>
      <c r="G114" s="2"/>
      <c r="H114" s="2"/>
      <c r="I114" s="2"/>
      <c r="J114" s="2"/>
      <c r="K114" s="2"/>
      <c r="L114" s="2"/>
      <c r="N114" s="2"/>
      <c r="O114" s="2"/>
      <c r="P114" s="2"/>
      <c r="Q114" s="2"/>
      <c r="R114" s="2"/>
      <c r="S114" s="2"/>
      <c r="T114" s="2"/>
      <c r="U114" s="2"/>
    </row>
    <row r="115" spans="5:21" x14ac:dyDescent="0.25">
      <c r="E115" s="236"/>
      <c r="F115" s="236"/>
      <c r="G115" s="2"/>
      <c r="H115" s="2"/>
      <c r="I115" s="2"/>
      <c r="J115" s="2"/>
      <c r="K115" s="2"/>
      <c r="L115" s="2"/>
      <c r="N115" s="2"/>
      <c r="O115" s="2"/>
      <c r="P115" s="2"/>
      <c r="Q115" s="2"/>
      <c r="R115" s="2"/>
      <c r="S115" s="2"/>
      <c r="T115" s="2"/>
      <c r="U115" s="2"/>
    </row>
    <row r="116" spans="5:21" x14ac:dyDescent="0.25">
      <c r="E116" s="236"/>
      <c r="F116" s="236"/>
      <c r="G116" s="2"/>
      <c r="H116" s="2"/>
      <c r="I116" s="2"/>
      <c r="J116" s="2"/>
      <c r="K116" s="2"/>
      <c r="L116" s="2"/>
      <c r="N116" s="2"/>
      <c r="O116" s="2"/>
      <c r="P116" s="2"/>
      <c r="Q116" s="2"/>
      <c r="R116" s="2"/>
      <c r="S116" s="2"/>
      <c r="T116" s="2"/>
      <c r="U116" s="2"/>
    </row>
    <row r="117" spans="5:21" x14ac:dyDescent="0.25">
      <c r="E117" s="236"/>
      <c r="F117" s="236"/>
      <c r="G117" s="2"/>
      <c r="H117" s="2"/>
      <c r="I117" s="2"/>
      <c r="J117" s="2"/>
      <c r="K117" s="2"/>
      <c r="L117" s="2"/>
      <c r="N117" s="2"/>
      <c r="O117" s="2"/>
      <c r="P117" s="2"/>
      <c r="Q117" s="2"/>
      <c r="R117" s="2"/>
      <c r="S117" s="2"/>
      <c r="T117" s="2"/>
      <c r="U117" s="2"/>
    </row>
    <row r="118" spans="5:21" x14ac:dyDescent="0.25">
      <c r="E118" s="236"/>
      <c r="F118" s="236"/>
      <c r="G118" s="2"/>
      <c r="H118" s="2"/>
      <c r="I118" s="2"/>
      <c r="J118" s="2"/>
      <c r="K118" s="2"/>
      <c r="L118" s="2"/>
      <c r="N118" s="2"/>
      <c r="O118" s="2"/>
      <c r="P118" s="2"/>
      <c r="Q118" s="2"/>
      <c r="R118" s="2"/>
      <c r="S118" s="2"/>
      <c r="T118" s="2"/>
      <c r="U118" s="2"/>
    </row>
    <row r="119" spans="5:21" x14ac:dyDescent="0.25">
      <c r="E119" s="236"/>
      <c r="F119" s="236"/>
      <c r="G119" s="2"/>
      <c r="H119" s="2"/>
      <c r="I119" s="2"/>
      <c r="J119" s="2"/>
      <c r="K119" s="2"/>
      <c r="L119" s="2"/>
      <c r="N119" s="2"/>
      <c r="O119" s="2"/>
      <c r="P119" s="2"/>
      <c r="Q119" s="2"/>
      <c r="R119" s="2"/>
      <c r="S119" s="2"/>
      <c r="T119" s="2"/>
      <c r="U119" s="2"/>
    </row>
    <row r="120" spans="5:21" x14ac:dyDescent="0.25">
      <c r="E120" s="236"/>
      <c r="F120" s="236"/>
      <c r="G120" s="2"/>
      <c r="H120" s="2"/>
      <c r="I120" s="2"/>
      <c r="J120" s="2"/>
      <c r="K120" s="2"/>
      <c r="L120" s="2"/>
      <c r="N120" s="2"/>
      <c r="O120" s="2"/>
      <c r="P120" s="2"/>
      <c r="Q120" s="2"/>
      <c r="R120" s="2"/>
      <c r="S120" s="2"/>
      <c r="T120" s="2"/>
      <c r="U120" s="2"/>
    </row>
    <row r="121" spans="5:21" x14ac:dyDescent="0.25">
      <c r="E121" s="236"/>
      <c r="F121" s="236"/>
      <c r="G121" s="2"/>
      <c r="H121" s="2"/>
      <c r="I121" s="2"/>
      <c r="J121" s="2"/>
      <c r="K121" s="2"/>
      <c r="L121" s="2"/>
      <c r="N121" s="2"/>
      <c r="O121" s="2"/>
      <c r="P121" s="2"/>
      <c r="Q121" s="2"/>
      <c r="R121" s="2"/>
      <c r="S121" s="2"/>
      <c r="T121" s="2"/>
      <c r="U121" s="2"/>
    </row>
    <row r="122" spans="5:21" x14ac:dyDescent="0.25">
      <c r="E122" s="236"/>
      <c r="F122" s="236"/>
      <c r="G122" s="2"/>
      <c r="H122" s="2"/>
      <c r="I122" s="2"/>
      <c r="J122" s="2"/>
      <c r="K122" s="2"/>
      <c r="L122" s="2"/>
      <c r="N122" s="2"/>
      <c r="O122" s="2"/>
      <c r="P122" s="2"/>
      <c r="Q122" s="2"/>
      <c r="R122" s="2"/>
      <c r="S122" s="2"/>
      <c r="T122" s="2"/>
      <c r="U122" s="2"/>
    </row>
    <row r="123" spans="5:21" x14ac:dyDescent="0.25">
      <c r="E123" s="236"/>
      <c r="F123" s="236"/>
      <c r="G123" s="2"/>
      <c r="H123" s="2"/>
      <c r="I123" s="2"/>
      <c r="J123" s="2"/>
      <c r="K123" s="2"/>
      <c r="L123" s="2"/>
      <c r="N123" s="2"/>
      <c r="O123" s="2"/>
      <c r="P123" s="2"/>
      <c r="Q123" s="2"/>
      <c r="R123" s="2"/>
      <c r="S123" s="2"/>
      <c r="T123" s="2"/>
      <c r="U123" s="2"/>
    </row>
    <row r="124" spans="5:21" x14ac:dyDescent="0.25">
      <c r="E124" s="236"/>
      <c r="F124" s="236"/>
      <c r="G124" s="2"/>
      <c r="H124" s="2"/>
      <c r="I124" s="2"/>
      <c r="J124" s="2"/>
      <c r="K124" s="2"/>
      <c r="L124" s="2"/>
      <c r="N124" s="2"/>
      <c r="O124" s="2"/>
      <c r="P124" s="2"/>
      <c r="Q124" s="2"/>
      <c r="R124" s="2"/>
      <c r="S124" s="2"/>
      <c r="T124" s="2"/>
      <c r="U124" s="2"/>
    </row>
    <row r="125" spans="5:21" x14ac:dyDescent="0.25">
      <c r="E125" s="236"/>
      <c r="F125" s="236"/>
      <c r="G125" s="2"/>
      <c r="H125" s="2"/>
      <c r="I125" s="2"/>
      <c r="J125" s="2"/>
      <c r="K125" s="2"/>
      <c r="L125" s="2"/>
      <c r="N125" s="2"/>
      <c r="O125" s="2"/>
      <c r="P125" s="2"/>
      <c r="Q125" s="2"/>
      <c r="R125" s="2"/>
      <c r="S125" s="2"/>
      <c r="T125" s="2"/>
      <c r="U125" s="2"/>
    </row>
    <row r="126" spans="5:21" x14ac:dyDescent="0.25">
      <c r="E126" s="236"/>
      <c r="F126" s="236"/>
      <c r="G126" s="2"/>
      <c r="H126" s="2"/>
      <c r="I126" s="2"/>
      <c r="J126" s="2"/>
      <c r="K126" s="2"/>
      <c r="L126" s="2"/>
      <c r="N126" s="2"/>
      <c r="O126" s="2"/>
      <c r="P126" s="2"/>
      <c r="Q126" s="2"/>
      <c r="R126" s="2"/>
      <c r="S126" s="2"/>
      <c r="T126" s="2"/>
      <c r="U126" s="2"/>
    </row>
    <row r="127" spans="5:21" x14ac:dyDescent="0.25">
      <c r="E127" s="236"/>
      <c r="F127" s="236"/>
      <c r="G127" s="2"/>
      <c r="H127" s="2"/>
      <c r="I127" s="2"/>
      <c r="J127" s="2"/>
      <c r="K127" s="2"/>
      <c r="L127" s="2"/>
      <c r="N127" s="2"/>
      <c r="O127" s="2"/>
      <c r="P127" s="2"/>
      <c r="Q127" s="2"/>
      <c r="R127" s="2"/>
      <c r="S127" s="2"/>
      <c r="T127" s="2"/>
      <c r="U127" s="2"/>
    </row>
    <row r="128" spans="5:21" x14ac:dyDescent="0.25">
      <c r="E128" s="236"/>
      <c r="F128" s="236"/>
      <c r="G128" s="2"/>
      <c r="H128" s="2"/>
      <c r="I128" s="2"/>
      <c r="J128" s="2"/>
      <c r="K128" s="2"/>
      <c r="L128" s="2"/>
      <c r="N128" s="2"/>
      <c r="O128" s="2"/>
      <c r="P128" s="2"/>
      <c r="Q128" s="2"/>
      <c r="R128" s="2"/>
      <c r="S128" s="2"/>
      <c r="T128" s="2"/>
      <c r="U128" s="2"/>
    </row>
    <row r="129" spans="5:21" x14ac:dyDescent="0.25">
      <c r="E129" s="236"/>
      <c r="F129" s="236"/>
      <c r="G129" s="2"/>
      <c r="H129" s="2"/>
      <c r="I129" s="2"/>
      <c r="J129" s="2"/>
      <c r="K129" s="2"/>
      <c r="L129" s="2"/>
      <c r="N129" s="2"/>
      <c r="O129" s="2"/>
      <c r="P129" s="2"/>
      <c r="Q129" s="2"/>
      <c r="R129" s="2"/>
      <c r="S129" s="2"/>
      <c r="T129" s="2"/>
      <c r="U129" s="2"/>
    </row>
    <row r="130" spans="5:21" x14ac:dyDescent="0.25">
      <c r="E130" s="236"/>
      <c r="F130" s="236"/>
      <c r="G130" s="2"/>
      <c r="H130" s="2"/>
      <c r="I130" s="2"/>
      <c r="J130" s="2"/>
      <c r="K130" s="2"/>
      <c r="L130" s="2"/>
      <c r="N130" s="2"/>
      <c r="O130" s="2"/>
      <c r="P130" s="2"/>
      <c r="Q130" s="2"/>
      <c r="R130" s="2"/>
      <c r="S130" s="2"/>
      <c r="T130" s="2"/>
      <c r="U130" s="2"/>
    </row>
    <row r="131" spans="5:21" x14ac:dyDescent="0.25">
      <c r="E131" s="236"/>
      <c r="F131" s="236"/>
      <c r="G131" s="2"/>
      <c r="H131" s="2"/>
      <c r="I131" s="2"/>
      <c r="J131" s="2"/>
      <c r="K131" s="2"/>
      <c r="L131" s="2"/>
      <c r="N131" s="2"/>
      <c r="O131" s="2"/>
      <c r="P131" s="2"/>
      <c r="Q131" s="2"/>
      <c r="R131" s="2"/>
      <c r="S131" s="2"/>
      <c r="T131" s="2"/>
      <c r="U131" s="2"/>
    </row>
    <row r="132" spans="5:21" x14ac:dyDescent="0.25">
      <c r="E132" s="236"/>
      <c r="F132" s="236"/>
      <c r="G132" s="2"/>
      <c r="H132" s="2"/>
      <c r="I132" s="2"/>
      <c r="J132" s="2"/>
      <c r="K132" s="2"/>
      <c r="L132" s="2"/>
      <c r="N132" s="2"/>
      <c r="O132" s="2"/>
      <c r="P132" s="2"/>
      <c r="Q132" s="2"/>
      <c r="R132" s="2"/>
      <c r="S132" s="2"/>
      <c r="T132" s="2"/>
      <c r="U132" s="2"/>
    </row>
    <row r="133" spans="5:21" x14ac:dyDescent="0.25">
      <c r="E133" s="236"/>
      <c r="F133" s="236"/>
      <c r="G133" s="2"/>
      <c r="H133" s="2"/>
      <c r="I133" s="2"/>
      <c r="J133" s="2"/>
      <c r="K133" s="2"/>
      <c r="L133" s="2"/>
      <c r="N133" s="2"/>
      <c r="O133" s="2"/>
      <c r="P133" s="2"/>
      <c r="Q133" s="2"/>
      <c r="R133" s="2"/>
      <c r="S133" s="2"/>
      <c r="T133" s="2"/>
      <c r="U133" s="2"/>
    </row>
    <row r="134" spans="5:21" x14ac:dyDescent="0.25">
      <c r="E134" s="236"/>
      <c r="F134" s="236"/>
      <c r="G134" s="2"/>
      <c r="H134" s="2"/>
      <c r="I134" s="2"/>
      <c r="J134" s="2"/>
      <c r="K134" s="2"/>
      <c r="L134" s="2"/>
      <c r="N134" s="2"/>
      <c r="O134" s="2"/>
      <c r="P134" s="2"/>
      <c r="Q134" s="2"/>
      <c r="R134" s="2"/>
      <c r="S134" s="2"/>
      <c r="T134" s="2"/>
      <c r="U134" s="2"/>
    </row>
    <row r="135" spans="5:21" x14ac:dyDescent="0.25">
      <c r="E135" s="236"/>
      <c r="F135" s="236"/>
      <c r="G135" s="2"/>
      <c r="H135" s="2"/>
      <c r="I135" s="2"/>
      <c r="J135" s="2"/>
      <c r="K135" s="2"/>
      <c r="L135" s="2"/>
      <c r="N135" s="2"/>
      <c r="O135" s="2"/>
      <c r="P135" s="2"/>
      <c r="Q135" s="2"/>
      <c r="R135" s="2"/>
      <c r="S135" s="2"/>
      <c r="T135" s="2"/>
      <c r="U135" s="2"/>
    </row>
    <row r="136" spans="5:21" x14ac:dyDescent="0.25">
      <c r="E136" s="236"/>
      <c r="F136" s="236"/>
      <c r="G136" s="2"/>
      <c r="H136" s="2"/>
      <c r="I136" s="2"/>
      <c r="J136" s="2"/>
      <c r="K136" s="2"/>
      <c r="L136" s="2"/>
      <c r="N136" s="2"/>
      <c r="O136" s="2"/>
      <c r="P136" s="2"/>
      <c r="Q136" s="2"/>
      <c r="R136" s="2"/>
      <c r="S136" s="2"/>
      <c r="T136" s="2"/>
      <c r="U136" s="2"/>
    </row>
    <row r="137" spans="5:21" x14ac:dyDescent="0.25">
      <c r="E137" s="236"/>
      <c r="F137" s="236"/>
      <c r="G137" s="2"/>
      <c r="H137" s="2"/>
      <c r="I137" s="2"/>
      <c r="J137" s="2"/>
      <c r="K137" s="2"/>
      <c r="L137" s="2"/>
      <c r="N137" s="2"/>
      <c r="O137" s="2"/>
      <c r="P137" s="2"/>
      <c r="Q137" s="2"/>
      <c r="R137" s="2"/>
      <c r="S137" s="2"/>
      <c r="T137" s="2"/>
      <c r="U137" s="2"/>
    </row>
    <row r="138" spans="5:21" x14ac:dyDescent="0.25">
      <c r="E138" s="236"/>
      <c r="F138" s="236"/>
      <c r="G138" s="2"/>
      <c r="H138" s="2"/>
      <c r="I138" s="2"/>
      <c r="J138" s="2"/>
      <c r="K138" s="2"/>
      <c r="L138" s="2"/>
      <c r="N138" s="2"/>
      <c r="O138" s="2"/>
      <c r="P138" s="2"/>
      <c r="Q138" s="2"/>
      <c r="R138" s="2"/>
      <c r="S138" s="2"/>
      <c r="T138" s="2"/>
      <c r="U138" s="2"/>
    </row>
    <row r="139" spans="5:21" x14ac:dyDescent="0.25">
      <c r="E139" s="236"/>
      <c r="F139" s="236"/>
      <c r="G139" s="2"/>
      <c r="H139" s="2"/>
      <c r="I139" s="2"/>
      <c r="J139" s="2"/>
      <c r="K139" s="2"/>
      <c r="L139" s="2"/>
      <c r="N139" s="2"/>
      <c r="O139" s="2"/>
      <c r="P139" s="2"/>
      <c r="Q139" s="2"/>
      <c r="R139" s="2"/>
      <c r="S139" s="2"/>
      <c r="T139" s="2"/>
      <c r="U139" s="2"/>
    </row>
    <row r="140" spans="5:21" x14ac:dyDescent="0.25">
      <c r="E140" s="236"/>
      <c r="F140" s="236"/>
      <c r="G140" s="2"/>
      <c r="H140" s="2"/>
      <c r="I140" s="2"/>
      <c r="J140" s="2"/>
      <c r="K140" s="2"/>
      <c r="L140" s="2"/>
      <c r="N140" s="2"/>
      <c r="O140" s="2"/>
      <c r="P140" s="2"/>
      <c r="Q140" s="2"/>
      <c r="R140" s="2"/>
      <c r="S140" s="2"/>
      <c r="T140" s="2"/>
      <c r="U140" s="2"/>
    </row>
    <row r="141" spans="5:21" x14ac:dyDescent="0.25">
      <c r="E141" s="236"/>
      <c r="F141" s="236"/>
      <c r="G141" s="2"/>
      <c r="H141" s="2"/>
      <c r="I141" s="2"/>
      <c r="J141" s="2"/>
      <c r="K141" s="2"/>
      <c r="L141" s="2"/>
      <c r="N141" s="2"/>
      <c r="O141" s="2"/>
      <c r="P141" s="2"/>
      <c r="Q141" s="2"/>
      <c r="R141" s="2"/>
      <c r="S141" s="2"/>
      <c r="T141" s="2"/>
      <c r="U141" s="2"/>
    </row>
    <row r="142" spans="5:21" x14ac:dyDescent="0.25">
      <c r="E142" s="236"/>
      <c r="F142" s="236"/>
      <c r="G142" s="2"/>
      <c r="H142" s="2"/>
      <c r="I142" s="2"/>
      <c r="J142" s="2"/>
      <c r="K142" s="2"/>
      <c r="L142" s="2"/>
      <c r="N142" s="2"/>
      <c r="O142" s="2"/>
      <c r="P142" s="2"/>
      <c r="Q142" s="2"/>
      <c r="R142" s="2"/>
      <c r="S142" s="2"/>
      <c r="T142" s="2"/>
      <c r="U142" s="2"/>
    </row>
    <row r="143" spans="5:21" x14ac:dyDescent="0.25">
      <c r="E143" s="236"/>
      <c r="F143" s="236"/>
      <c r="G143" s="2"/>
      <c r="H143" s="2"/>
      <c r="I143" s="2"/>
      <c r="J143" s="2"/>
      <c r="K143" s="2"/>
      <c r="L143" s="2"/>
      <c r="N143" s="2"/>
      <c r="O143" s="2"/>
      <c r="P143" s="2"/>
      <c r="Q143" s="2"/>
      <c r="R143" s="2"/>
      <c r="S143" s="2"/>
      <c r="T143" s="2"/>
      <c r="U143" s="2"/>
    </row>
    <row r="144" spans="5:21" x14ac:dyDescent="0.25">
      <c r="E144" s="236"/>
      <c r="F144" s="236"/>
      <c r="G144" s="2"/>
      <c r="H144" s="2"/>
      <c r="I144" s="2"/>
      <c r="J144" s="2"/>
      <c r="K144" s="2"/>
      <c r="L144" s="2"/>
      <c r="N144" s="2"/>
      <c r="O144" s="2"/>
      <c r="P144" s="2"/>
      <c r="Q144" s="2"/>
      <c r="R144" s="2"/>
      <c r="S144" s="2"/>
      <c r="T144" s="2"/>
      <c r="U144" s="2"/>
    </row>
    <row r="145" spans="5:21" x14ac:dyDescent="0.25">
      <c r="E145" s="236"/>
      <c r="F145" s="236"/>
      <c r="G145" s="2"/>
      <c r="H145" s="2"/>
      <c r="I145" s="2"/>
      <c r="J145" s="2"/>
      <c r="K145" s="2"/>
      <c r="L145" s="2"/>
      <c r="N145" s="2"/>
      <c r="O145" s="2"/>
      <c r="P145" s="2"/>
      <c r="Q145" s="2"/>
      <c r="R145" s="2"/>
      <c r="S145" s="2"/>
      <c r="T145" s="2"/>
      <c r="U145" s="2"/>
    </row>
    <row r="146" spans="5:21" x14ac:dyDescent="0.25">
      <c r="E146" s="236"/>
      <c r="F146" s="236"/>
      <c r="G146" s="2"/>
      <c r="H146" s="2"/>
      <c r="I146" s="2"/>
      <c r="J146" s="2"/>
      <c r="K146" s="2"/>
      <c r="L146" s="2"/>
      <c r="N146" s="2"/>
      <c r="O146" s="2"/>
      <c r="P146" s="2"/>
      <c r="Q146" s="2"/>
      <c r="R146" s="2"/>
      <c r="S146" s="2"/>
      <c r="T146" s="2"/>
      <c r="U146" s="2"/>
    </row>
    <row r="147" spans="5:21" x14ac:dyDescent="0.25">
      <c r="E147" s="236"/>
      <c r="F147" s="236"/>
      <c r="G147" s="2"/>
      <c r="H147" s="2"/>
      <c r="I147" s="2"/>
      <c r="J147" s="2"/>
      <c r="K147" s="2"/>
      <c r="L147" s="2"/>
      <c r="N147" s="2"/>
      <c r="O147" s="2"/>
      <c r="P147" s="2"/>
      <c r="Q147" s="2"/>
      <c r="R147" s="2"/>
      <c r="S147" s="2"/>
      <c r="T147" s="2"/>
      <c r="U147" s="2"/>
    </row>
    <row r="148" spans="5:21" x14ac:dyDescent="0.25">
      <c r="E148" s="236"/>
      <c r="F148" s="236"/>
      <c r="G148" s="2"/>
      <c r="H148" s="2"/>
      <c r="I148" s="2"/>
      <c r="J148" s="2"/>
      <c r="K148" s="2"/>
      <c r="L148" s="2"/>
      <c r="N148" s="2"/>
      <c r="O148" s="2"/>
      <c r="P148" s="2"/>
      <c r="Q148" s="2"/>
      <c r="R148" s="2"/>
      <c r="S148" s="2"/>
      <c r="T148" s="2"/>
      <c r="U148" s="2"/>
    </row>
    <row r="149" spans="5:21" x14ac:dyDescent="0.25">
      <c r="E149" s="236"/>
      <c r="F149" s="236"/>
      <c r="G149" s="2"/>
      <c r="H149" s="2"/>
      <c r="I149" s="2"/>
      <c r="J149" s="2"/>
      <c r="K149" s="2"/>
      <c r="L149" s="2"/>
      <c r="N149" s="2"/>
      <c r="O149" s="2"/>
      <c r="P149" s="2"/>
      <c r="Q149" s="2"/>
      <c r="R149" s="2"/>
      <c r="S149" s="2"/>
      <c r="T149" s="2"/>
      <c r="U149" s="2"/>
    </row>
    <row r="150" spans="5:21" x14ac:dyDescent="0.25">
      <c r="E150" s="236"/>
      <c r="F150" s="236"/>
      <c r="G150" s="2"/>
      <c r="H150" s="2"/>
      <c r="I150" s="2"/>
      <c r="J150" s="2"/>
      <c r="K150" s="2"/>
      <c r="L150" s="2"/>
      <c r="N150" s="2"/>
      <c r="O150" s="2"/>
      <c r="P150" s="2"/>
      <c r="Q150" s="2"/>
      <c r="R150" s="2"/>
      <c r="S150" s="2"/>
      <c r="T150" s="2"/>
      <c r="U150" s="2"/>
    </row>
    <row r="151" spans="5:21" x14ac:dyDescent="0.25">
      <c r="E151" s="236"/>
      <c r="F151" s="236"/>
      <c r="G151" s="2"/>
      <c r="H151" s="2"/>
      <c r="I151" s="2"/>
      <c r="J151" s="2"/>
      <c r="K151" s="2"/>
      <c r="L151" s="2"/>
      <c r="N151" s="2"/>
      <c r="O151" s="2"/>
      <c r="P151" s="2"/>
      <c r="Q151" s="2"/>
      <c r="R151" s="2"/>
      <c r="S151" s="2"/>
      <c r="T151" s="2"/>
      <c r="U151" s="2"/>
    </row>
    <row r="152" spans="5:21" x14ac:dyDescent="0.25">
      <c r="E152" s="236"/>
      <c r="F152" s="236"/>
      <c r="G152" s="2"/>
      <c r="H152" s="2"/>
      <c r="I152" s="2"/>
      <c r="J152" s="2"/>
      <c r="K152" s="2"/>
      <c r="L152" s="2"/>
      <c r="N152" s="2"/>
      <c r="O152" s="2"/>
      <c r="P152" s="2"/>
      <c r="Q152" s="2"/>
      <c r="R152" s="2"/>
      <c r="S152" s="2"/>
      <c r="T152" s="2"/>
      <c r="U152" s="2"/>
    </row>
    <row r="153" spans="5:21" x14ac:dyDescent="0.25">
      <c r="E153" s="236"/>
      <c r="F153" s="236"/>
      <c r="G153" s="2"/>
      <c r="H153" s="2"/>
      <c r="I153" s="2"/>
      <c r="J153" s="2"/>
      <c r="K153" s="2"/>
      <c r="L153" s="2"/>
      <c r="N153" s="2"/>
      <c r="O153" s="2"/>
      <c r="P153" s="2"/>
      <c r="Q153" s="2"/>
      <c r="R153" s="2"/>
      <c r="S153" s="2"/>
      <c r="T153" s="2"/>
      <c r="U153" s="2"/>
    </row>
    <row r="154" spans="5:21" x14ac:dyDescent="0.25">
      <c r="E154" s="236"/>
      <c r="F154" s="236"/>
      <c r="G154" s="2"/>
      <c r="H154" s="2"/>
      <c r="I154" s="2"/>
      <c r="J154" s="2"/>
      <c r="K154" s="2"/>
      <c r="L154" s="2"/>
      <c r="N154" s="2"/>
      <c r="O154" s="2"/>
      <c r="P154" s="2"/>
      <c r="Q154" s="2"/>
      <c r="R154" s="2"/>
      <c r="S154" s="2"/>
      <c r="T154" s="2"/>
      <c r="U154" s="2"/>
    </row>
    <row r="155" spans="5:21" x14ac:dyDescent="0.25">
      <c r="E155" s="236"/>
      <c r="F155" s="236"/>
      <c r="G155" s="2"/>
      <c r="H155" s="2"/>
      <c r="I155" s="2"/>
      <c r="J155" s="2"/>
      <c r="K155" s="2"/>
      <c r="L155" s="2"/>
      <c r="N155" s="2"/>
      <c r="O155" s="2"/>
      <c r="P155" s="2"/>
      <c r="Q155" s="2"/>
      <c r="R155" s="2"/>
      <c r="S155" s="2"/>
      <c r="T155" s="2"/>
      <c r="U155" s="2"/>
    </row>
    <row r="156" spans="5:21" x14ac:dyDescent="0.25">
      <c r="E156" s="236"/>
      <c r="F156" s="236"/>
      <c r="G156" s="2"/>
      <c r="H156" s="2"/>
      <c r="I156" s="2"/>
      <c r="J156" s="2"/>
      <c r="K156" s="2"/>
      <c r="L156" s="2"/>
      <c r="N156" s="2"/>
      <c r="O156" s="2"/>
      <c r="P156" s="2"/>
      <c r="Q156" s="2"/>
      <c r="R156" s="2"/>
      <c r="S156" s="2"/>
      <c r="T156" s="2"/>
      <c r="U156" s="2"/>
    </row>
    <row r="157" spans="5:21" x14ac:dyDescent="0.25">
      <c r="E157" s="236"/>
      <c r="F157" s="236"/>
      <c r="G157" s="2"/>
      <c r="H157" s="2"/>
      <c r="I157" s="2"/>
      <c r="J157" s="2"/>
      <c r="K157" s="2"/>
      <c r="L157" s="2"/>
      <c r="N157" s="2"/>
      <c r="O157" s="2"/>
      <c r="P157" s="2"/>
      <c r="Q157" s="2"/>
      <c r="R157" s="2"/>
      <c r="S157" s="2"/>
      <c r="T157" s="2"/>
      <c r="U157" s="2"/>
    </row>
    <row r="158" spans="5:21" x14ac:dyDescent="0.25">
      <c r="E158" s="236"/>
      <c r="F158" s="236"/>
      <c r="G158" s="2"/>
      <c r="H158" s="2"/>
      <c r="I158" s="2"/>
      <c r="J158" s="2"/>
      <c r="K158" s="2"/>
      <c r="L158" s="2"/>
      <c r="N158" s="2"/>
      <c r="O158" s="2"/>
      <c r="P158" s="2"/>
      <c r="Q158" s="2"/>
      <c r="R158" s="2"/>
      <c r="S158" s="2"/>
      <c r="T158" s="2"/>
      <c r="U158" s="2"/>
    </row>
    <row r="159" spans="5:21" x14ac:dyDescent="0.25">
      <c r="E159" s="236"/>
      <c r="F159" s="236"/>
      <c r="G159" s="2"/>
      <c r="H159" s="2"/>
      <c r="I159" s="2"/>
      <c r="J159" s="2"/>
      <c r="K159" s="2"/>
      <c r="L159" s="2"/>
      <c r="N159" s="2"/>
      <c r="O159" s="2"/>
      <c r="P159" s="2"/>
      <c r="Q159" s="2"/>
      <c r="R159" s="2"/>
      <c r="S159" s="2"/>
      <c r="T159" s="2"/>
      <c r="U159" s="2"/>
    </row>
    <row r="160" spans="5:21" x14ac:dyDescent="0.25">
      <c r="E160" s="236"/>
      <c r="F160" s="236"/>
      <c r="G160" s="2"/>
      <c r="H160" s="2"/>
      <c r="I160" s="2"/>
      <c r="J160" s="2"/>
      <c r="K160" s="2"/>
      <c r="L160" s="2"/>
      <c r="N160" s="2"/>
      <c r="O160" s="2"/>
      <c r="P160" s="2"/>
      <c r="Q160" s="2"/>
      <c r="R160" s="2"/>
      <c r="S160" s="2"/>
      <c r="T160" s="2"/>
      <c r="U160" s="2"/>
    </row>
    <row r="161" spans="5:21" x14ac:dyDescent="0.25">
      <c r="E161" s="236"/>
      <c r="F161" s="236"/>
      <c r="G161" s="2"/>
      <c r="H161" s="2"/>
      <c r="I161" s="2"/>
      <c r="J161" s="2"/>
      <c r="K161" s="2"/>
      <c r="L161" s="2"/>
      <c r="N161" s="2"/>
      <c r="O161" s="2"/>
      <c r="P161" s="2"/>
      <c r="Q161" s="2"/>
      <c r="R161" s="2"/>
      <c r="S161" s="2"/>
      <c r="T161" s="2"/>
      <c r="U161" s="2"/>
    </row>
    <row r="162" spans="5:21" x14ac:dyDescent="0.25">
      <c r="E162" s="236"/>
      <c r="F162" s="236"/>
      <c r="G162" s="2"/>
      <c r="H162" s="2"/>
      <c r="I162" s="2"/>
      <c r="J162" s="2"/>
      <c r="K162" s="2"/>
      <c r="L162" s="2"/>
      <c r="N162" s="2"/>
      <c r="O162" s="2"/>
      <c r="P162" s="2"/>
      <c r="Q162" s="2"/>
      <c r="R162" s="2"/>
      <c r="S162" s="2"/>
      <c r="T162" s="2"/>
      <c r="U162" s="2"/>
    </row>
    <row r="163" spans="5:21" x14ac:dyDescent="0.25">
      <c r="E163" s="236"/>
      <c r="F163" s="236"/>
      <c r="G163" s="2"/>
      <c r="H163" s="2"/>
      <c r="I163" s="2"/>
      <c r="J163" s="2"/>
      <c r="K163" s="2"/>
      <c r="L163" s="2"/>
      <c r="N163" s="2"/>
      <c r="O163" s="2"/>
      <c r="P163" s="2"/>
      <c r="Q163" s="2"/>
      <c r="R163" s="2"/>
      <c r="S163" s="2"/>
      <c r="T163" s="2"/>
      <c r="U163" s="2"/>
    </row>
    <row r="164" spans="5:21" x14ac:dyDescent="0.25">
      <c r="E164" s="236"/>
      <c r="F164" s="236"/>
      <c r="G164" s="2"/>
      <c r="H164" s="2"/>
      <c r="I164" s="2"/>
      <c r="J164" s="2"/>
      <c r="K164" s="2"/>
      <c r="L164" s="2"/>
      <c r="N164" s="2"/>
      <c r="O164" s="2"/>
      <c r="P164" s="2"/>
      <c r="Q164" s="2"/>
      <c r="R164" s="2"/>
      <c r="S164" s="2"/>
      <c r="T164" s="2"/>
      <c r="U164" s="2"/>
    </row>
    <row r="165" spans="5:21" x14ac:dyDescent="0.25">
      <c r="E165" s="236"/>
      <c r="F165" s="236"/>
      <c r="G165" s="2"/>
      <c r="H165" s="2"/>
      <c r="I165" s="2"/>
      <c r="J165" s="2"/>
      <c r="K165" s="2"/>
      <c r="L165" s="2"/>
      <c r="N165" s="2"/>
      <c r="O165" s="2"/>
      <c r="P165" s="2"/>
      <c r="Q165" s="2"/>
      <c r="R165" s="2"/>
      <c r="S165" s="2"/>
      <c r="T165" s="2"/>
      <c r="U165" s="2"/>
    </row>
    <row r="166" spans="5:21" x14ac:dyDescent="0.25">
      <c r="E166" s="236"/>
      <c r="F166" s="236"/>
      <c r="G166" s="2"/>
      <c r="H166" s="2"/>
      <c r="I166" s="2"/>
      <c r="J166" s="2"/>
      <c r="K166" s="2"/>
      <c r="L166" s="2"/>
      <c r="N166" s="2"/>
      <c r="O166" s="2"/>
      <c r="P166" s="2"/>
      <c r="Q166" s="2"/>
      <c r="R166" s="2"/>
      <c r="S166" s="2"/>
      <c r="T166" s="2"/>
      <c r="U166" s="2"/>
    </row>
    <row r="167" spans="5:21" x14ac:dyDescent="0.25">
      <c r="E167" s="236"/>
      <c r="F167" s="236"/>
      <c r="G167" s="2"/>
      <c r="H167" s="2"/>
      <c r="I167" s="2"/>
      <c r="J167" s="2"/>
      <c r="K167" s="2"/>
      <c r="L167" s="2"/>
      <c r="N167" s="2"/>
      <c r="O167" s="2"/>
      <c r="P167" s="2"/>
      <c r="Q167" s="2"/>
      <c r="R167" s="2"/>
      <c r="S167" s="2"/>
      <c r="T167" s="2"/>
      <c r="U167" s="2"/>
    </row>
    <row r="168" spans="5:21" x14ac:dyDescent="0.25">
      <c r="E168" s="236"/>
      <c r="F168" s="236"/>
      <c r="G168" s="2"/>
      <c r="H168" s="2"/>
      <c r="I168" s="2"/>
      <c r="J168" s="2"/>
      <c r="K168" s="2"/>
      <c r="L168" s="2"/>
      <c r="N168" s="2"/>
      <c r="O168" s="2"/>
      <c r="P168" s="2"/>
      <c r="Q168" s="2"/>
      <c r="R168" s="2"/>
      <c r="S168" s="2"/>
      <c r="T168" s="2"/>
      <c r="U168" s="2"/>
    </row>
    <row r="169" spans="5:21" x14ac:dyDescent="0.25">
      <c r="E169" s="236"/>
      <c r="F169" s="236"/>
      <c r="G169" s="2"/>
      <c r="H169" s="2"/>
      <c r="I169" s="2"/>
      <c r="J169" s="2"/>
      <c r="K169" s="2"/>
      <c r="L169" s="2"/>
      <c r="N169" s="2"/>
      <c r="O169" s="2"/>
      <c r="P169" s="2"/>
      <c r="Q169" s="2"/>
      <c r="R169" s="2"/>
      <c r="S169" s="2"/>
      <c r="T169" s="2"/>
      <c r="U169" s="2"/>
    </row>
    <row r="170" spans="5:21" x14ac:dyDescent="0.25">
      <c r="E170" s="236"/>
      <c r="F170" s="236"/>
      <c r="G170" s="2"/>
      <c r="H170" s="2"/>
      <c r="I170" s="2"/>
      <c r="J170" s="2"/>
      <c r="K170" s="2"/>
      <c r="L170" s="2"/>
      <c r="N170" s="2"/>
      <c r="O170" s="2"/>
      <c r="P170" s="2"/>
      <c r="Q170" s="2"/>
      <c r="R170" s="2"/>
      <c r="S170" s="2"/>
      <c r="T170" s="2"/>
      <c r="U170" s="2"/>
    </row>
    <row r="171" spans="5:21" x14ac:dyDescent="0.25">
      <c r="E171" s="236"/>
      <c r="F171" s="236"/>
      <c r="G171" s="2"/>
      <c r="H171" s="2"/>
      <c r="I171" s="2"/>
      <c r="J171" s="2"/>
      <c r="K171" s="2"/>
      <c r="L171" s="2"/>
      <c r="N171" s="2"/>
      <c r="O171" s="2"/>
      <c r="P171" s="2"/>
      <c r="Q171" s="2"/>
      <c r="R171" s="2"/>
      <c r="S171" s="2"/>
      <c r="T171" s="2"/>
      <c r="U171" s="2"/>
    </row>
    <row r="172" spans="5:21" x14ac:dyDescent="0.25">
      <c r="E172" s="236"/>
      <c r="F172" s="236"/>
      <c r="G172" s="2"/>
      <c r="H172" s="2"/>
      <c r="I172" s="2"/>
      <c r="J172" s="2"/>
      <c r="K172" s="2"/>
      <c r="L172" s="2"/>
      <c r="N172" s="2"/>
      <c r="O172" s="2"/>
      <c r="P172" s="2"/>
      <c r="Q172" s="2"/>
      <c r="R172" s="2"/>
      <c r="S172" s="2"/>
      <c r="T172" s="2"/>
      <c r="U172" s="2"/>
    </row>
    <row r="173" spans="5:21" x14ac:dyDescent="0.25">
      <c r="E173" s="236"/>
      <c r="F173" s="236"/>
      <c r="G173" s="2"/>
      <c r="H173" s="2"/>
      <c r="I173" s="2"/>
      <c r="J173" s="2"/>
      <c r="K173" s="2"/>
      <c r="L173" s="2"/>
      <c r="N173" s="2"/>
      <c r="O173" s="2"/>
      <c r="P173" s="2"/>
      <c r="Q173" s="2"/>
      <c r="R173" s="2"/>
      <c r="S173" s="2"/>
      <c r="T173" s="2"/>
      <c r="U173" s="2"/>
    </row>
    <row r="174" spans="5:21" x14ac:dyDescent="0.25">
      <c r="E174" s="236"/>
      <c r="F174" s="236"/>
      <c r="G174" s="2"/>
      <c r="H174" s="2"/>
      <c r="I174" s="2"/>
      <c r="J174" s="2"/>
      <c r="K174" s="2"/>
      <c r="L174" s="2"/>
      <c r="N174" s="2"/>
      <c r="O174" s="2"/>
      <c r="P174" s="2"/>
      <c r="Q174" s="2"/>
      <c r="R174" s="2"/>
      <c r="S174" s="2"/>
      <c r="T174" s="2"/>
      <c r="U174" s="2"/>
    </row>
    <row r="175" spans="5:21" x14ac:dyDescent="0.25">
      <c r="E175" s="236"/>
      <c r="F175" s="236"/>
      <c r="G175" s="2"/>
      <c r="H175" s="2"/>
      <c r="I175" s="2"/>
      <c r="J175" s="2"/>
      <c r="K175" s="2"/>
      <c r="L175" s="2"/>
      <c r="N175" s="2"/>
      <c r="O175" s="2"/>
      <c r="P175" s="2"/>
      <c r="Q175" s="2"/>
      <c r="R175" s="2"/>
      <c r="S175" s="2"/>
      <c r="T175" s="2"/>
      <c r="U175" s="2"/>
    </row>
    <row r="176" spans="5:21" x14ac:dyDescent="0.25">
      <c r="E176" s="236"/>
      <c r="F176" s="236"/>
      <c r="G176" s="2"/>
      <c r="H176" s="2"/>
      <c r="I176" s="2"/>
      <c r="J176" s="2"/>
      <c r="K176" s="2"/>
      <c r="L176" s="2"/>
      <c r="N176" s="2"/>
      <c r="O176" s="2"/>
      <c r="P176" s="2"/>
      <c r="Q176" s="2"/>
      <c r="R176" s="2"/>
      <c r="S176" s="2"/>
      <c r="T176" s="2"/>
      <c r="U176" s="2"/>
    </row>
    <row r="177" spans="5:21" x14ac:dyDescent="0.25">
      <c r="E177" s="236"/>
      <c r="F177" s="236"/>
      <c r="G177" s="2"/>
      <c r="H177" s="2"/>
      <c r="I177" s="2"/>
      <c r="J177" s="2"/>
      <c r="K177" s="2"/>
      <c r="L177" s="2"/>
      <c r="N177" s="2"/>
      <c r="O177" s="2"/>
      <c r="P177" s="2"/>
      <c r="Q177" s="2"/>
      <c r="R177" s="2"/>
      <c r="S177" s="2"/>
      <c r="T177" s="2"/>
      <c r="U177" s="2"/>
    </row>
    <row r="178" spans="5:21" x14ac:dyDescent="0.25">
      <c r="E178" s="236"/>
      <c r="F178" s="236"/>
      <c r="G178" s="2"/>
      <c r="H178" s="2"/>
      <c r="I178" s="2"/>
      <c r="J178" s="2"/>
      <c r="K178" s="2"/>
      <c r="L178" s="2"/>
      <c r="N178" s="2"/>
      <c r="O178" s="2"/>
      <c r="P178" s="2"/>
      <c r="Q178" s="2"/>
      <c r="R178" s="2"/>
      <c r="S178" s="2"/>
      <c r="T178" s="2"/>
      <c r="U178" s="2"/>
    </row>
    <row r="179" spans="5:21" x14ac:dyDescent="0.25">
      <c r="E179" s="236"/>
      <c r="F179" s="236"/>
      <c r="G179" s="2"/>
      <c r="H179" s="2"/>
      <c r="I179" s="2"/>
      <c r="J179" s="2"/>
      <c r="K179" s="2"/>
      <c r="L179" s="2"/>
      <c r="N179" s="2"/>
      <c r="O179" s="2"/>
      <c r="P179" s="2"/>
      <c r="Q179" s="2"/>
      <c r="R179" s="2"/>
      <c r="S179" s="2"/>
      <c r="T179" s="2"/>
      <c r="U179" s="2"/>
    </row>
    <row r="180" spans="5:21" x14ac:dyDescent="0.25">
      <c r="E180" s="236"/>
      <c r="F180" s="236"/>
      <c r="G180" s="2"/>
      <c r="H180" s="2"/>
      <c r="I180" s="2"/>
      <c r="J180" s="2"/>
      <c r="K180" s="2"/>
      <c r="L180" s="2"/>
      <c r="N180" s="2"/>
      <c r="O180" s="2"/>
      <c r="P180" s="2"/>
      <c r="Q180" s="2"/>
      <c r="R180" s="2"/>
      <c r="S180" s="2"/>
      <c r="T180" s="2"/>
      <c r="U180" s="2"/>
    </row>
    <row r="181" spans="5:21" x14ac:dyDescent="0.25">
      <c r="E181" s="236"/>
      <c r="F181" s="236"/>
      <c r="G181" s="2"/>
      <c r="H181" s="2"/>
      <c r="I181" s="2"/>
      <c r="J181" s="2"/>
      <c r="K181" s="2"/>
      <c r="L181" s="2"/>
      <c r="N181" s="2"/>
      <c r="O181" s="2"/>
      <c r="P181" s="2"/>
      <c r="Q181" s="2"/>
      <c r="R181" s="2"/>
      <c r="S181" s="2"/>
      <c r="T181" s="2"/>
      <c r="U181" s="2"/>
    </row>
    <row r="182" spans="5:21" x14ac:dyDescent="0.25">
      <c r="E182" s="236"/>
      <c r="F182" s="236"/>
      <c r="G182" s="2"/>
      <c r="H182" s="2"/>
      <c r="I182" s="2"/>
      <c r="J182" s="2"/>
      <c r="K182" s="2"/>
      <c r="L182" s="2"/>
      <c r="N182" s="2"/>
      <c r="O182" s="2"/>
      <c r="P182" s="2"/>
      <c r="Q182" s="2"/>
      <c r="R182" s="2"/>
      <c r="S182" s="2"/>
      <c r="T182" s="2"/>
      <c r="U182" s="2"/>
    </row>
    <row r="183" spans="5:21" x14ac:dyDescent="0.25">
      <c r="E183" s="236"/>
      <c r="F183" s="236"/>
      <c r="G183" s="2"/>
      <c r="H183" s="2"/>
      <c r="I183" s="2"/>
      <c r="J183" s="2"/>
      <c r="K183" s="2"/>
      <c r="L183" s="2"/>
      <c r="N183" s="2"/>
      <c r="O183" s="2"/>
      <c r="P183" s="2"/>
      <c r="Q183" s="2"/>
      <c r="R183" s="2"/>
      <c r="S183" s="2"/>
      <c r="T183" s="2"/>
      <c r="U183" s="2"/>
    </row>
    <row r="184" spans="5:21" x14ac:dyDescent="0.25">
      <c r="E184" s="236"/>
      <c r="F184" s="236"/>
      <c r="G184" s="2"/>
      <c r="H184" s="2"/>
      <c r="I184" s="2"/>
      <c r="J184" s="2"/>
      <c r="K184" s="2"/>
      <c r="L184" s="2"/>
      <c r="N184" s="2"/>
      <c r="O184" s="2"/>
      <c r="P184" s="2"/>
      <c r="Q184" s="2"/>
      <c r="R184" s="2"/>
      <c r="S184" s="2"/>
      <c r="T184" s="2"/>
      <c r="U184" s="2"/>
    </row>
    <row r="185" spans="5:21" x14ac:dyDescent="0.25">
      <c r="E185" s="236"/>
      <c r="F185" s="236"/>
      <c r="G185" s="2"/>
      <c r="H185" s="2"/>
      <c r="I185" s="2"/>
      <c r="J185" s="2"/>
      <c r="K185" s="2"/>
      <c r="L185" s="2"/>
      <c r="N185" s="2"/>
      <c r="O185" s="2"/>
      <c r="P185" s="2"/>
      <c r="Q185" s="2"/>
      <c r="R185" s="2"/>
      <c r="S185" s="2"/>
      <c r="T185" s="2"/>
      <c r="U185" s="2"/>
    </row>
    <row r="186" spans="5:21" x14ac:dyDescent="0.25">
      <c r="E186" s="236"/>
      <c r="F186" s="236"/>
      <c r="G186" s="2"/>
      <c r="H186" s="2"/>
      <c r="I186" s="2"/>
      <c r="J186" s="2"/>
      <c r="K186" s="2"/>
      <c r="L186" s="2"/>
      <c r="N186" s="2"/>
      <c r="O186" s="2"/>
      <c r="P186" s="2"/>
      <c r="Q186" s="2"/>
      <c r="R186" s="2"/>
      <c r="S186" s="2"/>
      <c r="T186" s="2"/>
      <c r="U186" s="2"/>
    </row>
    <row r="187" spans="5:21" x14ac:dyDescent="0.25">
      <c r="E187" s="236"/>
      <c r="F187" s="236"/>
      <c r="G187" s="2"/>
      <c r="H187" s="2"/>
      <c r="I187" s="2"/>
      <c r="J187" s="2"/>
      <c r="K187" s="2"/>
      <c r="L187" s="2"/>
      <c r="N187" s="2"/>
      <c r="O187" s="2"/>
      <c r="P187" s="2"/>
      <c r="Q187" s="2"/>
      <c r="R187" s="2"/>
      <c r="S187" s="2"/>
      <c r="T187" s="2"/>
      <c r="U187" s="2"/>
    </row>
    <row r="188" spans="5:21" x14ac:dyDescent="0.25">
      <c r="E188" s="236"/>
      <c r="F188" s="236"/>
      <c r="G188" s="2"/>
      <c r="H188" s="2"/>
      <c r="I188" s="2"/>
      <c r="J188" s="2"/>
      <c r="K188" s="2"/>
      <c r="L188" s="2"/>
      <c r="N188" s="2"/>
      <c r="O188" s="2"/>
      <c r="P188" s="2"/>
      <c r="Q188" s="2"/>
      <c r="R188" s="2"/>
      <c r="S188" s="2"/>
      <c r="T188" s="2"/>
      <c r="U188" s="2"/>
    </row>
    <row r="189" spans="5:21" x14ac:dyDescent="0.25">
      <c r="E189" s="236"/>
      <c r="F189" s="236"/>
      <c r="G189" s="2"/>
      <c r="H189" s="2"/>
      <c r="I189" s="2"/>
      <c r="J189" s="2"/>
      <c r="K189" s="2"/>
      <c r="L189" s="2"/>
      <c r="N189" s="2"/>
      <c r="O189" s="2"/>
      <c r="P189" s="2"/>
      <c r="Q189" s="2"/>
      <c r="R189" s="2"/>
      <c r="S189" s="2"/>
      <c r="T189" s="2"/>
      <c r="U189" s="2"/>
    </row>
    <row r="190" spans="5:21" x14ac:dyDescent="0.25">
      <c r="E190" s="236"/>
      <c r="F190" s="236"/>
      <c r="G190" s="2"/>
      <c r="H190" s="2"/>
      <c r="I190" s="2"/>
      <c r="J190" s="2"/>
      <c r="K190" s="2"/>
      <c r="L190" s="2"/>
      <c r="N190" s="2"/>
      <c r="O190" s="2"/>
      <c r="P190" s="2"/>
      <c r="Q190" s="2"/>
      <c r=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91" s="2"/>
      <c r="J191" s="2"/>
      <c r="K191" s="2"/>
      <c r="L191" s="2"/>
      <c r="N191" s="2"/>
      <c r="O191" s="2"/>
      <c r="P191" s="2"/>
      <c r="Q191" s="2"/>
      <c r="R191" s="2"/>
      <c r="S191" s="2"/>
      <c r="T191" s="2"/>
      <c r="U191" s="2"/>
    </row>
    <row r="192" spans="5:21" x14ac:dyDescent="0.25">
      <c r="E192" s="236"/>
      <c r="F192" s="236"/>
      <c r="G192" s="2"/>
      <c r="H192" s="2"/>
      <c r="I192" s="2"/>
      <c r="J192" s="2"/>
      <c r="K192" s="2"/>
      <c r="L192" s="2"/>
      <c r="N192" s="2"/>
      <c r="O192" s="2"/>
      <c r="P192" s="2"/>
      <c r="Q192" s="2"/>
      <c r="R192" s="2"/>
      <c r="S192" s="2"/>
      <c r="T192" s="2"/>
      <c r="U192" s="2"/>
    </row>
    <row r="193" spans="5:21" x14ac:dyDescent="0.25">
      <c r="E193" s="236"/>
      <c r="F193" s="236"/>
      <c r="G193" s="2"/>
      <c r="H193" s="2"/>
      <c r="I193" s="2"/>
      <c r="J193" s="2"/>
      <c r="K193" s="2"/>
      <c r="L193" s="2"/>
      <c r="N193" s="2"/>
      <c r="O193" s="2"/>
      <c r="P193" s="2"/>
      <c r="Q193" s="2"/>
      <c r="R193" s="2"/>
      <c r="S193" s="2"/>
      <c r="T193" s="2"/>
      <c r="U193" s="2"/>
    </row>
    <row r="194" spans="5:21" x14ac:dyDescent="0.25">
      <c r="E194" s="236"/>
      <c r="F194" s="236"/>
      <c r="G194" s="2"/>
      <c r="H194" s="2"/>
      <c r="I194" s="2"/>
      <c r="J194" s="2"/>
      <c r="K194" s="2"/>
      <c r="L194" s="2"/>
      <c r="N194" s="2"/>
      <c r="O194" s="2"/>
      <c r="P194" s="2"/>
      <c r="Q194" s="2"/>
      <c r="R194" s="2"/>
      <c r="S194" s="2"/>
      <c r="T194" s="2"/>
      <c r="U194" s="2"/>
    </row>
    <row r="195" spans="5:21" x14ac:dyDescent="0.25">
      <c r="E195" s="236"/>
      <c r="F195" s="236"/>
      <c r="G195" s="2"/>
      <c r="H195" s="2"/>
      <c r="I195" s="2"/>
      <c r="J195" s="2"/>
      <c r="K195" s="2"/>
      <c r="L195" s="2"/>
      <c r="N195" s="2"/>
      <c r="O195" s="2"/>
      <c r="P195" s="2"/>
      <c r="Q195" s="2"/>
      <c r="R195" s="2"/>
      <c r="S195" s="2"/>
      <c r="T195" s="2"/>
      <c r="U195" s="2"/>
    </row>
    <row r="196" spans="5:21" x14ac:dyDescent="0.25">
      <c r="E196" s="236"/>
      <c r="F196" s="236"/>
      <c r="G196" s="2"/>
      <c r="H196" s="2"/>
      <c r="I196" s="2"/>
      <c r="J196" s="2"/>
      <c r="K196" s="2"/>
      <c r="L196" s="2"/>
      <c r="N196" s="2"/>
      <c r="O196" s="2"/>
      <c r="P196" s="2"/>
      <c r="Q196" s="2"/>
      <c r="R196" s="2"/>
      <c r="S196" s="2"/>
      <c r="T196" s="2"/>
      <c r="U196" s="2"/>
    </row>
    <row r="197" spans="5:21" x14ac:dyDescent="0.25">
      <c r="E197" s="236"/>
      <c r="F197" s="236"/>
      <c r="G197" s="2"/>
      <c r="H197" s="2"/>
      <c r="I197" s="2"/>
      <c r="J197" s="2"/>
      <c r="K197" s="2"/>
      <c r="L197" s="2"/>
      <c r="N197" s="2"/>
      <c r="O197" s="2"/>
      <c r="P197" s="2"/>
      <c r="Q197" s="2"/>
      <c r="R197" s="2"/>
      <c r="S197" s="2"/>
      <c r="T197" s="2"/>
      <c r="U197" s="2"/>
    </row>
    <row r="198" spans="5:21" x14ac:dyDescent="0.25">
      <c r="E198" s="236"/>
      <c r="F198" s="236"/>
      <c r="G198" s="2"/>
      <c r="H198" s="2"/>
      <c r="I198" s="2"/>
      <c r="J198" s="2"/>
      <c r="K198" s="2"/>
      <c r="L198" s="2"/>
      <c r="N198" s="2"/>
      <c r="O198" s="2"/>
      <c r="P198" s="2"/>
      <c r="Q198" s="2"/>
      <c r="R198" s="2"/>
      <c r="S198" s="2"/>
      <c r="T198" s="2"/>
      <c r="U198" s="2"/>
    </row>
    <row r="199" spans="5:21" x14ac:dyDescent="0.25">
      <c r="E199" s="236"/>
      <c r="F199" s="236"/>
      <c r="G199" s="2"/>
      <c r="H199" s="2"/>
      <c r="I199" s="2"/>
      <c r="J199" s="2"/>
      <c r="K199" s="2"/>
      <c r="L199" s="2"/>
      <c r="N199" s="2"/>
      <c r="O199" s="2"/>
      <c r="P199" s="2"/>
      <c r="Q199" s="2"/>
      <c r="R199" s="2"/>
      <c r="S199" s="2"/>
      <c r="T199" s="2"/>
      <c r="U199" s="2"/>
    </row>
    <row r="200" spans="5:21" x14ac:dyDescent="0.25">
      <c r="E200" s="236"/>
      <c r="F200" s="236"/>
      <c r="G200" s="2"/>
      <c r="H200" s="2"/>
      <c r="I200" s="2"/>
      <c r="J200" s="2"/>
      <c r="K200" s="2"/>
      <c r="L200" s="2"/>
      <c r="N200" s="2"/>
      <c r="O200" s="2"/>
      <c r="P200" s="2"/>
      <c r="Q200" s="2"/>
      <c r="R200" s="2"/>
      <c r="S200" s="2"/>
      <c r="T200" s="2"/>
      <c r="U200" s="2"/>
    </row>
    <row r="201" spans="5:21" x14ac:dyDescent="0.25">
      <c r="E201" s="236"/>
      <c r="F201" s="236"/>
      <c r="G201" s="2"/>
      <c r="H201" s="2"/>
      <c r="I201" s="2"/>
      <c r="J201" s="2"/>
      <c r="K201" s="2"/>
      <c r="L201" s="2"/>
      <c r="N201" s="2"/>
      <c r="O201" s="2"/>
      <c r="P201" s="2"/>
      <c r="Q201" s="2"/>
      <c r="R201" s="2"/>
      <c r="S201" s="2"/>
      <c r="T201" s="2"/>
      <c r="U201" s="2"/>
    </row>
    <row r="202" spans="5:21" x14ac:dyDescent="0.25">
      <c r="E202" s="236"/>
      <c r="F202" s="236"/>
      <c r="G202" s="2"/>
      <c r="H202" s="2"/>
      <c r="I202" s="2"/>
      <c r="J202" s="2"/>
      <c r="K202" s="2"/>
      <c r="L202" s="2"/>
      <c r="N202" s="2"/>
      <c r="O202" s="2"/>
      <c r="P202" s="2"/>
      <c r="Q202" s="2"/>
      <c r="R202" s="2"/>
      <c r="S202" s="2"/>
      <c r="T202" s="2"/>
      <c r="U202" s="2"/>
    </row>
    <row r="203" spans="5:21" x14ac:dyDescent="0.25">
      <c r="E203" s="236"/>
      <c r="F203" s="236"/>
      <c r="G203" s="2"/>
      <c r="H203" s="2"/>
      <c r="I203" s="2"/>
      <c r="J203" s="2"/>
      <c r="K203" s="2"/>
      <c r="L203" s="2"/>
      <c r="N203" s="2"/>
      <c r="O203" s="2"/>
      <c r="P203" s="2"/>
      <c r="Q203" s="2"/>
      <c r="R203" s="2"/>
      <c r="S203" s="2"/>
      <c r="T203" s="2"/>
      <c r="U203" s="2"/>
    </row>
    <row r="204" spans="5:21" x14ac:dyDescent="0.25">
      <c r="E204" s="236"/>
      <c r="F204" s="236"/>
      <c r="G204" s="2"/>
      <c r="H204" s="2"/>
      <c r="I204" s="2"/>
      <c r="J204" s="2"/>
      <c r="K204" s="2"/>
      <c r="L204" s="2"/>
      <c r="N204" s="2"/>
      <c r="O204" s="2"/>
      <c r="P204" s="2"/>
      <c r="Q204" s="2"/>
      <c r="R204" s="2"/>
      <c r="S204" s="2"/>
      <c r="T204" s="2"/>
      <c r="U204" s="2"/>
    </row>
    <row r="205" spans="5:21" x14ac:dyDescent="0.25">
      <c r="E205" s="236"/>
      <c r="F205" s="236"/>
      <c r="G205" s="2"/>
      <c r="H205" s="2"/>
      <c r="I205" s="2"/>
      <c r="J205" s="2"/>
      <c r="K205" s="2"/>
      <c r="L205" s="2"/>
      <c r="N205" s="2"/>
      <c r="O205" s="2"/>
      <c r="P205" s="2"/>
      <c r="Q205" s="2"/>
      <c r="R205" s="2"/>
      <c r="S205" s="2"/>
      <c r="T205" s="2"/>
      <c r="U205" s="2"/>
    </row>
    <row r="206" spans="5:21" x14ac:dyDescent="0.25">
      <c r="E206" s="236"/>
      <c r="F206" s="236"/>
      <c r="G206" s="2"/>
      <c r="H206" s="2"/>
      <c r="I206" s="2"/>
      <c r="J206" s="2"/>
      <c r="K206" s="2"/>
      <c r="L206" s="2"/>
      <c r="N206" s="2"/>
      <c r="O206" s="2"/>
      <c r="P206" s="2"/>
      <c r="Q206" s="2"/>
      <c r="R206" s="2"/>
      <c r="S206" s="2"/>
      <c r="T206" s="2"/>
      <c r="U206" s="2"/>
    </row>
    <row r="207" spans="5:21" x14ac:dyDescent="0.25">
      <c r="E207" s="236"/>
      <c r="F207" s="236"/>
      <c r="G207" s="2"/>
      <c r="H207" s="2"/>
      <c r="I207" s="2"/>
      <c r="J207" s="2"/>
      <c r="K207" s="2"/>
      <c r="L207" s="2"/>
      <c r="N207" s="2"/>
      <c r="O207" s="2"/>
      <c r="P207" s="2"/>
      <c r="Q207" s="2"/>
      <c r="R207" s="2"/>
      <c r="S207" s="2"/>
      <c r="T207" s="2"/>
      <c r="U207" s="2"/>
    </row>
    <row r="208" spans="5:21" x14ac:dyDescent="0.25">
      <c r="E208" s="236"/>
      <c r="F208" s="236"/>
      <c r="G208" s="2"/>
      <c r="H208" s="2"/>
      <c r="I208" s="2"/>
      <c r="J208" s="2"/>
      <c r="K208" s="2"/>
      <c r="L208" s="2"/>
      <c r="N208" s="2"/>
      <c r="O208" s="2"/>
      <c r="P208" s="2"/>
      <c r="Q208" s="2"/>
      <c r="R208" s="2"/>
      <c r="S208" s="2"/>
      <c r="T208" s="2"/>
      <c r="U208" s="2"/>
    </row>
    <row r="209" spans="5:21" x14ac:dyDescent="0.25">
      <c r="E209" s="236"/>
      <c r="F209" s="236"/>
      <c r="G209" s="2"/>
      <c r="H209" s="2"/>
      <c r="I209" s="2"/>
      <c r="J209" s="2"/>
      <c r="K209" s="2"/>
      <c r="L209" s="2"/>
      <c r="N209" s="2"/>
      <c r="O209" s="2"/>
      <c r="P209" s="2"/>
      <c r="Q209" s="2"/>
      <c r="R209" s="2"/>
      <c r="S209" s="2"/>
      <c r="T209" s="2"/>
      <c r="U209" s="2"/>
    </row>
    <row r="210" spans="5:21" x14ac:dyDescent="0.25">
      <c r="E210" s="236"/>
      <c r="F210" s="236"/>
      <c r="G210" s="2"/>
      <c r="H210" s="2"/>
      <c r="I210" s="2"/>
      <c r="J210" s="2"/>
      <c r="K210" s="2"/>
      <c r="L210" s="2"/>
      <c r="N210" s="2"/>
      <c r="O210" s="2"/>
      <c r="P210" s="2"/>
      <c r="Q210" s="2"/>
      <c r="R210" s="2"/>
      <c r="S210" s="2"/>
      <c r="T210" s="2"/>
      <c r="U210" s="2"/>
    </row>
    <row r="211" spans="5:21" x14ac:dyDescent="0.25">
      <c r="E211" s="236"/>
      <c r="F211" s="236"/>
      <c r="G211" s="2"/>
      <c r="H211" s="2"/>
      <c r="I211" s="2"/>
      <c r="J211" s="2"/>
      <c r="K211" s="2"/>
      <c r="L211" s="2"/>
      <c r="N211" s="2"/>
      <c r="O211" s="2"/>
      <c r="P211" s="2"/>
      <c r="Q211" s="2"/>
      <c r="R211" s="2"/>
      <c r="S211" s="2"/>
      <c r="T211" s="2"/>
      <c r="U211" s="2"/>
    </row>
    <row r="212" spans="5:21" x14ac:dyDescent="0.25">
      <c r="E212" s="236"/>
      <c r="F212" s="236"/>
      <c r="G212" s="2"/>
      <c r="H212" s="2"/>
      <c r="I212" s="2"/>
      <c r="J212" s="2"/>
      <c r="K212" s="2"/>
      <c r="L212" s="2"/>
      <c r="N212" s="2"/>
      <c r="O212" s="2"/>
      <c r="P212" s="2"/>
      <c r="Q212" s="2"/>
      <c r="R212" s="2"/>
      <c r="S212" s="2"/>
      <c r="T212" s="2"/>
      <c r="U212" s="2"/>
    </row>
    <row r="213" spans="5:21" x14ac:dyDescent="0.25">
      <c r="E213" s="236"/>
      <c r="F213" s="236"/>
      <c r="G213" s="2"/>
      <c r="H213" s="2"/>
      <c r="I213" s="2"/>
      <c r="J213" s="2"/>
      <c r="K213" s="2"/>
      <c r="L213" s="2"/>
      <c r="N213" s="2"/>
      <c r="O213" s="2"/>
      <c r="P213" s="2"/>
      <c r="Q213" s="2"/>
      <c r="R213" s="2"/>
      <c r="S213" s="2"/>
      <c r="T213" s="2"/>
      <c r="U213" s="2"/>
    </row>
    <row r="214" spans="5:21" x14ac:dyDescent="0.25">
      <c r="E214" s="236"/>
      <c r="F214" s="236"/>
      <c r="G214" s="2"/>
      <c r="H214" s="2"/>
      <c r="I214" s="2"/>
      <c r="J214" s="2"/>
      <c r="K214" s="2"/>
      <c r="L214" s="2"/>
      <c r="N214" s="2"/>
      <c r="O214" s="2"/>
      <c r="P214" s="2"/>
      <c r="Q214" s="2"/>
      <c r="R214" s="2"/>
      <c r="S214" s="2"/>
      <c r="T214" s="2"/>
      <c r="U214" s="2"/>
    </row>
    <row r="215" spans="5:21" x14ac:dyDescent="0.25">
      <c r="E215" s="236"/>
      <c r="F215" s="236"/>
      <c r="G215" s="2"/>
      <c r="H215" s="2"/>
      <c r="I215" s="2"/>
      <c r="J215" s="2"/>
      <c r="K215" s="2"/>
      <c r="L215" s="2"/>
      <c r="N215" s="2"/>
      <c r="O215" s="2"/>
      <c r="P215" s="2"/>
      <c r="Q215" s="2"/>
      <c r="R215" s="2"/>
      <c r="S215" s="2"/>
      <c r="T215" s="2"/>
      <c r="U215" s="2"/>
    </row>
    <row r="216" spans="5:21" x14ac:dyDescent="0.25">
      <c r="E216" s="236"/>
      <c r="F216" s="236"/>
      <c r="G216" s="2"/>
      <c r="H216" s="2"/>
      <c r="I216" s="2"/>
      <c r="J216" s="2"/>
      <c r="K216" s="2"/>
      <c r="L216" s="2"/>
      <c r="N216" s="2"/>
      <c r="O216" s="2"/>
      <c r="P216" s="2"/>
      <c r="Q216" s="2"/>
      <c r="R216" s="2"/>
      <c r="S216" s="2"/>
      <c r="T216" s="2"/>
      <c r="U216" s="2"/>
    </row>
    <row r="217" spans="5:21" x14ac:dyDescent="0.25">
      <c r="E217" s="236"/>
      <c r="F217" s="236"/>
      <c r="G217" s="2"/>
      <c r="H217" s="2"/>
      <c r="I217" s="2"/>
      <c r="J217" s="2"/>
      <c r="K217" s="2"/>
      <c r="L217" s="2"/>
      <c r="N217" s="2"/>
      <c r="O217" s="2"/>
      <c r="P217" s="2"/>
      <c r="Q217" s="2"/>
      <c r="R217" s="2"/>
      <c r="S217" s="2"/>
      <c r="T217" s="2"/>
      <c r="U217" s="2"/>
    </row>
    <row r="218" spans="5:21" x14ac:dyDescent="0.25">
      <c r="E218" s="236"/>
      <c r="F218" s="236"/>
      <c r="G218" s="2"/>
      <c r="H218" s="2"/>
      <c r="I218" s="2"/>
      <c r="J218" s="2"/>
      <c r="K218" s="2"/>
      <c r="L218" s="2"/>
      <c r="N218" s="2"/>
      <c r="O218" s="2"/>
      <c r="P218" s="2"/>
      <c r="Q218" s="2"/>
      <c r="R218" s="2"/>
      <c r="S218" s="2"/>
      <c r="T218" s="2"/>
      <c r="U218" s="2"/>
    </row>
    <row r="219" spans="5:21" x14ac:dyDescent="0.25">
      <c r="E219" s="236"/>
      <c r="F219" s="236"/>
      <c r="G219" s="2"/>
      <c r="H219" s="2"/>
      <c r="I219" s="2"/>
      <c r="J219" s="2"/>
      <c r="K219" s="2"/>
      <c r="L219" s="2"/>
      <c r="N219" s="2"/>
      <c r="O219" s="2"/>
      <c r="P219" s="2"/>
      <c r="Q219" s="2"/>
      <c r="R219" s="2"/>
      <c r="S219" s="2"/>
      <c r="T219" s="2"/>
      <c r="U219" s="2"/>
    </row>
    <row r="220" spans="5:21" x14ac:dyDescent="0.25">
      <c r="E220" s="236"/>
      <c r="F220" s="236"/>
      <c r="G220" s="2"/>
      <c r="H220" s="2"/>
      <c r="I220" s="2"/>
      <c r="J220" s="2"/>
      <c r="K220" s="2"/>
      <c r="L220" s="2"/>
      <c r="N220" s="2"/>
      <c r="O220" s="2"/>
      <c r="P220" s="2"/>
      <c r="Q220" s="2"/>
      <c r="R220" s="2"/>
      <c r="S220" s="2"/>
      <c r="T220" s="2"/>
      <c r="U220" s="2"/>
    </row>
    <row r="221" spans="5:21" x14ac:dyDescent="0.25">
      <c r="E221" s="236"/>
      <c r="F221" s="236"/>
      <c r="G221" s="2"/>
      <c r="H221" s="2"/>
      <c r="I221" s="2"/>
      <c r="J221" s="2"/>
      <c r="K221" s="2"/>
      <c r="L221" s="2"/>
      <c r="N221" s="2"/>
      <c r="O221" s="2"/>
      <c r="P221" s="2"/>
      <c r="Q221" s="2"/>
      <c r="R221" s="2"/>
      <c r="S221" s="2"/>
      <c r="T221" s="2"/>
      <c r="U221" s="2"/>
    </row>
    <row r="222" spans="5:21" x14ac:dyDescent="0.25">
      <c r="E222" s="236"/>
      <c r="F222" s="236"/>
      <c r="G222" s="2"/>
      <c r="H222" s="2"/>
      <c r="I222" s="2"/>
      <c r="J222" s="2"/>
      <c r="K222" s="2"/>
      <c r="L222" s="2"/>
      <c r="N222" s="2"/>
      <c r="O222" s="2"/>
      <c r="P222" s="2"/>
      <c r="Q222" s="2"/>
      <c r="R222" s="2"/>
      <c r="S222" s="2"/>
      <c r="T222" s="2"/>
      <c r="U222" s="2"/>
    </row>
    <row r="223" spans="5:21" x14ac:dyDescent="0.25">
      <c r="E223" s="236"/>
      <c r="F223" s="236"/>
      <c r="G223" s="2"/>
      <c r="H223" s="2"/>
      <c r="I223" s="2"/>
      <c r="J223" s="2"/>
      <c r="K223" s="2"/>
      <c r="L223" s="2"/>
      <c r="N223" s="2"/>
      <c r="O223" s="2"/>
      <c r="P223" s="2"/>
      <c r="Q223" s="2"/>
      <c r="R223" s="2"/>
      <c r="S223" s="2"/>
      <c r="T223" s="2"/>
      <c r="U223" s="2"/>
    </row>
    <row r="224" spans="5:21" x14ac:dyDescent="0.25">
      <c r="E224" s="236"/>
      <c r="F224" s="236"/>
      <c r="G224" s="2"/>
      <c r="H224" s="2"/>
      <c r="I224" s="2"/>
      <c r="J224" s="2"/>
      <c r="K224" s="2"/>
      <c r="L224" s="2"/>
      <c r="N224" s="2"/>
      <c r="O224" s="2"/>
      <c r="P224" s="2"/>
      <c r="Q224" s="2"/>
      <c r="R224" s="2"/>
      <c r="S224" s="2"/>
      <c r="T224" s="2"/>
      <c r="U224" s="2"/>
    </row>
    <row r="225" spans="5:21" x14ac:dyDescent="0.25">
      <c r="E225" s="236"/>
      <c r="F225" s="236"/>
      <c r="G225" s="2"/>
      <c r="H225" s="2"/>
      <c r="I225" s="2"/>
      <c r="J225" s="2"/>
      <c r="K225" s="2"/>
      <c r="L225" s="2"/>
      <c r="N225" s="2"/>
      <c r="O225" s="2"/>
      <c r="P225" s="2"/>
      <c r="Q225" s="2"/>
      <c r="R225" s="2"/>
      <c r="S225" s="2"/>
      <c r="T225" s="2"/>
      <c r="U225" s="2"/>
    </row>
    <row r="226" spans="5:21" x14ac:dyDescent="0.25">
      <c r="E226" s="236"/>
      <c r="F226" s="236"/>
      <c r="G226" s="2"/>
      <c r="H226" s="2"/>
      <c r="I226" s="2"/>
      <c r="J226" s="2"/>
      <c r="K226" s="2"/>
      <c r="L226" s="2"/>
      <c r="N226" s="2"/>
      <c r="O226" s="2"/>
      <c r="P226" s="2"/>
      <c r="Q226" s="2"/>
      <c r="R226" s="2"/>
      <c r="S226" s="2"/>
      <c r="T226" s="2"/>
      <c r="U226" s="2"/>
    </row>
    <row r="227" spans="5:21" x14ac:dyDescent="0.25">
      <c r="E227" s="236"/>
      <c r="F227" s="236"/>
      <c r="G227" s="2"/>
      <c r="H227" s="2"/>
      <c r="I227" s="2"/>
      <c r="J227" s="2"/>
      <c r="K227" s="2"/>
      <c r="L227" s="2"/>
      <c r="N227" s="2"/>
      <c r="O227" s="2"/>
      <c r="P227" s="2"/>
      <c r="Q227" s="2"/>
      <c r="R227" s="2"/>
      <c r="S227" s="2"/>
      <c r="T227" s="2"/>
      <c r="U227" s="2"/>
    </row>
    <row r="228" spans="5:21" x14ac:dyDescent="0.25">
      <c r="E228" s="236"/>
      <c r="F228" s="236"/>
      <c r="G228" s="2"/>
      <c r="H228" s="2"/>
      <c r="I228" s="2"/>
      <c r="J228" s="2"/>
      <c r="K228" s="2"/>
      <c r="L228" s="2"/>
      <c r="N228" s="2"/>
      <c r="O228" s="2"/>
      <c r="P228" s="2"/>
      <c r="Q228" s="2"/>
      <c r="R228" s="2"/>
      <c r="S228" s="2"/>
      <c r="T228" s="2"/>
      <c r="U228" s="2"/>
    </row>
    <row r="229" spans="5:21" x14ac:dyDescent="0.25">
      <c r="E229" s="236"/>
      <c r="F229" s="236"/>
      <c r="G229" s="2"/>
      <c r="H229" s="2"/>
      <c r="I229" s="2"/>
      <c r="J229" s="2"/>
      <c r="K229" s="2"/>
      <c r="L229" s="2"/>
      <c r="N229" s="2"/>
      <c r="O229" s="2"/>
      <c r="P229" s="2"/>
      <c r="Q229" s="2"/>
      <c r="R229" s="2"/>
      <c r="S229" s="2"/>
      <c r="T229" s="2"/>
      <c r="U229" s="2"/>
    </row>
    <row r="230" spans="5:21" x14ac:dyDescent="0.25">
      <c r="E230" s="236"/>
      <c r="F230" s="236"/>
      <c r="G230" s="2"/>
      <c r="H230" s="2"/>
      <c r="I230" s="2"/>
      <c r="J230" s="2"/>
      <c r="K230" s="2"/>
      <c r="L230" s="2"/>
      <c r="N230" s="2"/>
      <c r="O230" s="2"/>
      <c r="P230" s="2"/>
      <c r="Q230" s="2"/>
      <c r="R230" s="2"/>
      <c r="S230" s="2"/>
      <c r="T230" s="2"/>
      <c r="U230" s="2"/>
    </row>
    <row r="231" spans="5:21" x14ac:dyDescent="0.25">
      <c r="E231" s="236"/>
      <c r="F231" s="236"/>
      <c r="G231" s="2"/>
      <c r="H231" s="2"/>
      <c r="I231" s="2"/>
      <c r="J231" s="2"/>
      <c r="K231" s="2"/>
      <c r="L231" s="2"/>
      <c r="N231" s="2"/>
      <c r="O231" s="2"/>
      <c r="P231" s="2"/>
      <c r="Q231" s="2"/>
      <c r="R231" s="2"/>
      <c r="S231" s="2"/>
      <c r="T231" s="2"/>
      <c r="U231" s="2"/>
    </row>
    <row r="232" spans="5:21" x14ac:dyDescent="0.25">
      <c r="E232" s="236"/>
      <c r="F232" s="236"/>
      <c r="G232" s="2"/>
      <c r="H232" s="2"/>
      <c r="I232" s="2"/>
      <c r="J232" s="2"/>
      <c r="K232" s="2"/>
      <c r="L232" s="2"/>
      <c r="N232" s="2"/>
      <c r="O232" s="2"/>
      <c r="P232" s="2"/>
      <c r="Q232" s="2"/>
      <c r="R232" s="2"/>
      <c r="S232" s="2"/>
      <c r="T232" s="2"/>
      <c r="U232" s="2"/>
    </row>
    <row r="233" spans="5:21" x14ac:dyDescent="0.25">
      <c r="E233" s="236"/>
      <c r="F233" s="236"/>
      <c r="G233" s="2"/>
      <c r="H233" s="2"/>
      <c r="I233" s="2"/>
      <c r="J233" s="2"/>
      <c r="K233" s="2"/>
      <c r="L233" s="2"/>
      <c r="N233" s="2"/>
      <c r="O233" s="2"/>
      <c r="P233" s="2"/>
      <c r="Q233" s="2"/>
      <c r="R233" s="2"/>
      <c r="S233" s="2"/>
      <c r="T233" s="2"/>
      <c r="U233" s="2"/>
    </row>
    <row r="234" spans="5:21" x14ac:dyDescent="0.25">
      <c r="E234" s="236"/>
      <c r="F234" s="236"/>
      <c r="G234" s="2"/>
      <c r="H234" s="2"/>
      <c r="I234" s="2"/>
      <c r="J234" s="2"/>
      <c r="K234" s="2"/>
      <c r="L234" s="2"/>
      <c r="N234" s="2"/>
      <c r="O234" s="2"/>
      <c r="P234" s="2"/>
      <c r="Q234" s="2"/>
      <c r="R234" s="2"/>
      <c r="S234" s="2"/>
      <c r="T234" s="2"/>
      <c r="U234" s="2"/>
    </row>
    <row r="235" spans="5:21" x14ac:dyDescent="0.25">
      <c r="E235" s="236"/>
      <c r="F235" s="236"/>
      <c r="G235" s="2"/>
      <c r="H235" s="2"/>
      <c r="I235" s="2"/>
      <c r="J235" s="2"/>
      <c r="K235" s="2"/>
      <c r="L235" s="2"/>
      <c r="N235" s="2"/>
      <c r="O235" s="2"/>
      <c r="P235" s="2"/>
      <c r="Q235" s="2"/>
      <c r="R235" s="2"/>
      <c r="S235" s="2"/>
      <c r="T235" s="2"/>
      <c r="U235" s="2"/>
    </row>
    <row r="236" spans="5:21" x14ac:dyDescent="0.25">
      <c r="E236" s="236"/>
      <c r="F236" s="236"/>
      <c r="G236" s="2"/>
      <c r="H236" s="2"/>
      <c r="I236" s="2"/>
      <c r="J236" s="2"/>
      <c r="K236" s="2"/>
      <c r="L236" s="2"/>
      <c r="N236" s="2"/>
      <c r="O236" s="2"/>
      <c r="P236" s="2"/>
      <c r="Q236" s="2"/>
      <c r="R236" s="2"/>
      <c r="S236" s="2"/>
      <c r="T236" s="2"/>
      <c r="U236" s="2"/>
    </row>
    <row r="237" spans="5:21" x14ac:dyDescent="0.25">
      <c r="E237" s="236"/>
      <c r="F237" s="236"/>
      <c r="G237" s="2"/>
      <c r="H237" s="2"/>
      <c r="I237" s="2"/>
      <c r="J237" s="2"/>
      <c r="K237" s="2"/>
      <c r="L237" s="2"/>
      <c r="N237" s="2"/>
      <c r="O237" s="2"/>
      <c r="P237" s="2"/>
      <c r="Q237" s="2"/>
      <c r="R237" s="2"/>
      <c r="S237" s="2"/>
      <c r="T237" s="2"/>
      <c r="U237" s="2"/>
    </row>
    <row r="238" spans="5:21" x14ac:dyDescent="0.25">
      <c r="E238" s="236"/>
      <c r="F238" s="236"/>
      <c r="G238" s="2"/>
      <c r="H238" s="2"/>
      <c r="I238" s="2"/>
      <c r="J238" s="2"/>
      <c r="K238" s="2"/>
      <c r="L238" s="2"/>
      <c r="N238" s="2"/>
      <c r="O238" s="2"/>
      <c r="P238" s="2"/>
      <c r="Q238" s="2"/>
      <c r="R238" s="2"/>
      <c r="S238" s="2"/>
      <c r="T238" s="2"/>
      <c r="U238" s="2"/>
    </row>
    <row r="239" spans="5:21" x14ac:dyDescent="0.25">
      <c r="E239" s="236"/>
      <c r="F239" s="236"/>
      <c r="G239" s="2"/>
      <c r="H239" s="2"/>
      <c r="I239" s="2"/>
      <c r="J239" s="2"/>
      <c r="K239" s="2"/>
      <c r="L239" s="2"/>
      <c r="N239" s="2"/>
      <c r="O239" s="2"/>
      <c r="P239" s="2"/>
      <c r="Q239" s="2"/>
      <c r="R239" s="2"/>
      <c r="S239" s="2"/>
      <c r="T239" s="2"/>
      <c r="U239" s="2"/>
    </row>
    <row r="240" spans="5:21" x14ac:dyDescent="0.25">
      <c r="E240" s="236"/>
      <c r="F240" s="236"/>
      <c r="G240" s="2"/>
      <c r="H240" s="2"/>
      <c r="I240" s="2"/>
      <c r="J240" s="2"/>
      <c r="K240" s="2"/>
      <c r="L240" s="2"/>
      <c r="N240" s="2"/>
      <c r="O240" s="2"/>
      <c r="P240" s="2"/>
      <c r="Q240" s="2"/>
      <c r="R240" s="2"/>
      <c r="S240" s="2"/>
      <c r="T240" s="2"/>
      <c r="U240" s="2"/>
    </row>
    <row r="241" spans="5:21" x14ac:dyDescent="0.25">
      <c r="E241" s="236"/>
      <c r="F241" s="236"/>
      <c r="G241" s="2"/>
      <c r="H241" s="2"/>
      <c r="I241" s="2"/>
      <c r="J241" s="2"/>
      <c r="K241" s="2"/>
      <c r="L241" s="2"/>
      <c r="N241" s="2"/>
      <c r="O241" s="2"/>
      <c r="P241" s="2"/>
      <c r="Q241" s="2"/>
      <c r="R241" s="2"/>
      <c r="S241" s="2"/>
      <c r="T241" s="2"/>
      <c r="U241" s="2"/>
    </row>
    <row r="242" spans="5:21" x14ac:dyDescent="0.25">
      <c r="E242" s="236"/>
      <c r="F242" s="236"/>
      <c r="G242" s="2"/>
      <c r="H242" s="2"/>
      <c r="I242" s="2"/>
      <c r="J242" s="2"/>
      <c r="K242" s="2"/>
      <c r="L242" s="2"/>
      <c r="N242" s="2"/>
      <c r="O242" s="2"/>
      <c r="P242" s="2"/>
      <c r="Q242" s="2"/>
      <c r="R242" s="2"/>
      <c r="S242" s="2"/>
      <c r="T242" s="2"/>
      <c r="U242" s="2"/>
    </row>
    <row r="243" spans="5:21" x14ac:dyDescent="0.25">
      <c r="E243" s="236"/>
      <c r="F243" s="236"/>
      <c r="G243" s="2"/>
      <c r="H243" s="2"/>
      <c r="I243" s="2"/>
      <c r="J243" s="2"/>
      <c r="K243" s="2"/>
      <c r="L243" s="2"/>
      <c r="N243" s="2"/>
      <c r="O243" s="2"/>
      <c r="P243" s="2"/>
      <c r="Q243" s="2"/>
      <c r="R243" s="2"/>
      <c r="S243" s="2"/>
      <c r="T243" s="2"/>
      <c r="U243" s="2"/>
    </row>
    <row r="244" spans="5:21" x14ac:dyDescent="0.25">
      <c r="E244" s="236"/>
      <c r="F244" s="236"/>
      <c r="G244" s="2"/>
      <c r="H244" s="2"/>
      <c r="I244" s="2"/>
      <c r="J244" s="2"/>
      <c r="K244" s="2"/>
      <c r="L244" s="2"/>
      <c r="N244" s="2"/>
      <c r="O244" s="2"/>
      <c r="P244" s="2"/>
      <c r="Q244" s="2"/>
      <c r="R244" s="2"/>
      <c r="S244" s="2"/>
      <c r="T244" s="2"/>
      <c r="U244" s="2"/>
    </row>
    <row r="245" spans="5:21" x14ac:dyDescent="0.25">
      <c r="E245" s="236"/>
      <c r="F245" s="236"/>
      <c r="G245" s="2"/>
      <c r="H245" s="2"/>
      <c r="I245" s="2"/>
      <c r="J245" s="2"/>
      <c r="K245" s="2"/>
      <c r="L245" s="2"/>
      <c r="N245" s="2"/>
      <c r="O245" s="2"/>
      <c r="P245" s="2"/>
      <c r="Q245" s="2"/>
      <c r="R245" s="2"/>
      <c r="S245" s="2"/>
      <c r="T245" s="2"/>
      <c r="U245" s="2"/>
    </row>
    <row r="246" spans="5:21" x14ac:dyDescent="0.25">
      <c r="E246" s="236"/>
      <c r="F246" s="236"/>
      <c r="G246" s="2"/>
      <c r="H246" s="2"/>
      <c r="I246" s="2"/>
      <c r="J246" s="2"/>
      <c r="K246" s="2"/>
      <c r="L246" s="2"/>
      <c r="N246" s="2"/>
      <c r="O246" s="2"/>
      <c r="P246" s="2"/>
      <c r="Q246" s="2"/>
      <c r="R246" s="2"/>
      <c r="S246" s="2"/>
      <c r="T246" s="2"/>
      <c r="U246" s="2"/>
    </row>
    <row r="247" spans="5:21" x14ac:dyDescent="0.25">
      <c r="E247" s="236"/>
      <c r="F247" s="236"/>
      <c r="G247" s="2"/>
      <c r="H247" s="2"/>
      <c r="I247" s="2"/>
      <c r="J247" s="2"/>
      <c r="K247" s="2"/>
      <c r="L247" s="2"/>
      <c r="N247" s="2"/>
      <c r="O247" s="2"/>
      <c r="P247" s="2"/>
      <c r="Q247" s="2"/>
      <c r="R247" s="2"/>
      <c r="S247" s="2"/>
      <c r="T247" s="2"/>
      <c r="U247" s="2"/>
    </row>
    <row r="248" spans="5:21" x14ac:dyDescent="0.25">
      <c r="E248" s="236"/>
      <c r="F248" s="236"/>
      <c r="G248" s="2"/>
      <c r="H248" s="2"/>
      <c r="I248" s="2"/>
      <c r="J248" s="2"/>
      <c r="K248" s="2"/>
      <c r="L248" s="2"/>
      <c r="N248" s="2"/>
      <c r="O248" s="2"/>
      <c r="P248" s="2"/>
      <c r="Q248" s="2"/>
      <c r="R248" s="2"/>
      <c r="S248" s="2"/>
      <c r="T248" s="2"/>
      <c r="U248" s="2"/>
    </row>
    <row r="249" spans="5:21" x14ac:dyDescent="0.25">
      <c r="E249" s="236"/>
      <c r="F249" s="236"/>
      <c r="G249" s="2"/>
      <c r="H249" s="2"/>
      <c r="I249" s="2"/>
      <c r="J249" s="2"/>
      <c r="K249" s="2"/>
      <c r="L249" s="2"/>
      <c r="N249" s="2"/>
      <c r="O249" s="2"/>
      <c r="P249" s="2"/>
      <c r="Q249" s="2"/>
      <c r="R249" s="2"/>
      <c r="S249" s="2"/>
      <c r="T249" s="2"/>
      <c r="U249" s="2"/>
    </row>
    <row r="250" spans="5:21" x14ac:dyDescent="0.25">
      <c r="E250" s="236"/>
      <c r="F250" s="236"/>
      <c r="G250" s="2"/>
      <c r="H250" s="2"/>
      <c r="I250" s="2"/>
      <c r="J250" s="2"/>
      <c r="K250" s="2"/>
      <c r="L250" s="2"/>
      <c r="N250" s="2"/>
      <c r="O250" s="2"/>
      <c r="P250" s="2"/>
      <c r="Q250" s="2"/>
      <c r="R250" s="2"/>
      <c r="S250" s="2"/>
      <c r="T250" s="2"/>
      <c r="U250" s="2"/>
    </row>
    <row r="251" spans="5:21" x14ac:dyDescent="0.25">
      <c r="E251" s="236"/>
      <c r="F251" s="236"/>
      <c r="G251" s="2"/>
      <c r="H251" s="2"/>
      <c r="I251" s="2"/>
      <c r="J251" s="2"/>
      <c r="K251" s="2"/>
      <c r="L251" s="2"/>
      <c r="N251" s="2"/>
      <c r="O251" s="2"/>
      <c r="P251" s="2"/>
      <c r="Q251" s="2"/>
      <c r="R251" s="2"/>
      <c r="S251" s="2"/>
      <c r="T251" s="2"/>
      <c r="U251" s="2"/>
    </row>
    <row r="252" spans="5:21" x14ac:dyDescent="0.25">
      <c r="E252" s="236"/>
      <c r="F252" s="236"/>
      <c r="G252" s="2"/>
      <c r="H252" s="2"/>
      <c r="I252" s="2"/>
      <c r="J252" s="2"/>
      <c r="K252" s="2"/>
      <c r="L252" s="2"/>
      <c r="N252" s="2"/>
      <c r="O252" s="2"/>
      <c r="P252" s="2"/>
      <c r="Q252" s="2"/>
      <c r="R252" s="2"/>
      <c r="S252" s="2"/>
      <c r="T252" s="2"/>
      <c r="U252" s="2"/>
    </row>
    <row r="253" spans="5:21" x14ac:dyDescent="0.25">
      <c r="E253" s="236"/>
      <c r="F253" s="236"/>
      <c r="G253" s="2"/>
      <c r="H253" s="2"/>
      <c r="I253" s="2"/>
      <c r="J253" s="2"/>
      <c r="K253" s="2"/>
      <c r="L253" s="2"/>
      <c r="N253" s="2"/>
      <c r="O253" s="2"/>
      <c r="P253" s="2"/>
      <c r="Q253" s="2"/>
      <c r="R253" s="2"/>
      <c r="S253" s="2"/>
      <c r="T253" s="2"/>
      <c r="U253" s="2"/>
    </row>
    <row r="254" spans="5:21" x14ac:dyDescent="0.25">
      <c r="E254" s="236"/>
      <c r="F254" s="236"/>
      <c r="G254" s="2"/>
      <c r="H254" s="2"/>
      <c r="I254" s="2"/>
      <c r="J254" s="2"/>
      <c r="K254" s="2"/>
      <c r="L254" s="2"/>
      <c r="N254" s="2"/>
      <c r="O254" s="2"/>
      <c r="P254" s="2"/>
      <c r="Q254" s="2"/>
      <c r="R254" s="2"/>
      <c r="S254" s="2"/>
      <c r="T254" s="2"/>
      <c r="U254" s="2"/>
    </row>
    <row r="255" spans="5:21" x14ac:dyDescent="0.25">
      <c r="E255" s="236"/>
      <c r="F255" s="236"/>
      <c r="G255" s="2"/>
      <c r="H255" s="2"/>
      <c r="I255" s="2"/>
      <c r="J255" s="2"/>
      <c r="K255" s="2"/>
      <c r="L255" s="2"/>
      <c r="N255" s="2"/>
      <c r="O255" s="2"/>
      <c r="P255" s="2"/>
      <c r="Q255" s="2"/>
      <c r="R255" s="2"/>
      <c r="S255" s="2"/>
      <c r="T255" s="2"/>
      <c r="U255" s="2"/>
    </row>
    <row r="256" spans="5:21" x14ac:dyDescent="0.25">
      <c r="E256" s="236"/>
      <c r="F256" s="236"/>
      <c r="G256" s="2"/>
      <c r="H256" s="2"/>
      <c r="I256" s="2"/>
      <c r="J256" s="2"/>
      <c r="K256" s="2"/>
      <c r="L256" s="2"/>
      <c r="N256" s="2"/>
      <c r="O256" s="2"/>
      <c r="P256" s="2"/>
      <c r="Q256" s="2"/>
      <c r="R256" s="2"/>
      <c r="S256" s="2"/>
      <c r="T256" s="2"/>
      <c r="U256" s="2"/>
    </row>
    <row r="257" spans="5:21" x14ac:dyDescent="0.25">
      <c r="E257" s="236"/>
      <c r="F257" s="236"/>
      <c r="G257" s="2"/>
      <c r="H257" s="2"/>
      <c r="I257" s="2"/>
      <c r="J257" s="2"/>
      <c r="K257" s="2"/>
      <c r="L257" s="2"/>
      <c r="N257" s="2"/>
      <c r="O257" s="2"/>
      <c r="P257" s="2"/>
      <c r="Q257" s="2"/>
      <c r="R257" s="2"/>
      <c r="S257" s="2"/>
      <c r="T257" s="2"/>
      <c r="U257" s="2"/>
    </row>
    <row r="258" spans="5:21" x14ac:dyDescent="0.25">
      <c r="E258" s="236"/>
      <c r="F258" s="236"/>
      <c r="G258" s="2"/>
      <c r="H258" s="2"/>
      <c r="I258" s="2"/>
      <c r="J258" s="2"/>
      <c r="K258" s="2"/>
      <c r="L258" s="2"/>
      <c r="N258" s="2"/>
      <c r="O258" s="2"/>
      <c r="P258" s="2"/>
      <c r="Q258" s="2"/>
      <c r="R258" s="2"/>
      <c r="S258" s="2"/>
      <c r="T258" s="2"/>
      <c r="U258" s="2"/>
    </row>
    <row r="259" spans="5:21" x14ac:dyDescent="0.25">
      <c r="E259" s="236"/>
      <c r="F259" s="236"/>
      <c r="G259" s="2"/>
      <c r="H259" s="2"/>
      <c r="I259" s="2"/>
      <c r="J259" s="2"/>
      <c r="K259" s="2"/>
      <c r="L259" s="2"/>
      <c r="N259" s="2"/>
      <c r="O259" s="2"/>
      <c r="P259" s="2"/>
      <c r="Q259" s="2"/>
      <c r="R259" s="2"/>
      <c r="S259" s="2"/>
      <c r="T259" s="2"/>
      <c r="U259" s="2"/>
    </row>
    <row r="260" spans="5:21" x14ac:dyDescent="0.25">
      <c r="E260" s="236"/>
      <c r="F260" s="236"/>
      <c r="G260" s="2"/>
      <c r="H260" s="2"/>
      <c r="I260" s="2"/>
      <c r="J260" s="2"/>
      <c r="K260" s="2"/>
      <c r="L260" s="2"/>
      <c r="N260" s="2"/>
      <c r="O260" s="2"/>
      <c r="P260" s="2"/>
      <c r="Q260" s="2"/>
      <c r="R260" s="2"/>
      <c r="S260" s="2"/>
      <c r="T260" s="2"/>
      <c r="U260" s="2"/>
    </row>
    <row r="261" spans="5:21" x14ac:dyDescent="0.25">
      <c r="E261" s="236"/>
      <c r="F261" s="236"/>
      <c r="G261" s="2"/>
      <c r="H261" s="2"/>
      <c r="I261" s="2"/>
      <c r="J261" s="2"/>
      <c r="K261" s="2"/>
      <c r="L261" s="2"/>
      <c r="N261" s="2"/>
      <c r="O261" s="2"/>
      <c r="P261" s="2"/>
      <c r="Q261" s="2"/>
      <c r="R261" s="2"/>
      <c r="S261" s="2"/>
      <c r="T261" s="2"/>
      <c r="U261" s="2"/>
    </row>
    <row r="262" spans="5:21" x14ac:dyDescent="0.25">
      <c r="E262" s="236"/>
      <c r="F262" s="236"/>
      <c r="G262" s="2"/>
      <c r="H262" s="2"/>
      <c r="I262" s="2"/>
      <c r="J262" s="2"/>
      <c r="K262" s="2"/>
      <c r="L262" s="2"/>
      <c r="N262" s="2"/>
      <c r="O262" s="2"/>
      <c r="P262" s="2"/>
      <c r="Q262" s="2"/>
      <c r="R262" s="2"/>
      <c r="S262" s="2"/>
      <c r="T262" s="2"/>
      <c r="U262" s="2"/>
    </row>
    <row r="263" spans="5:21" x14ac:dyDescent="0.25">
      <c r="E263" s="236"/>
      <c r="F263" s="236"/>
    </row>
  </sheetData>
  <sortState ref="C12:M17">
    <sortCondition ref="E12:E17"/>
  </sortState>
  <mergeCells count="1">
    <mergeCell ref="U10:V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C10:Z263"/>
  <sheetViews>
    <sheetView zoomScale="70" zoomScaleNormal="70" workbookViewId="0">
      <selection activeCell="F24" sqref="F24"/>
    </sheetView>
  </sheetViews>
  <sheetFormatPr defaultRowHeight="15" x14ac:dyDescent="0.25"/>
  <cols>
    <col min="3" max="3" width="8.7109375" bestFit="1" customWidth="1"/>
    <col min="4" max="4" width="33.140625" style="234" customWidth="1"/>
    <col min="5" max="6" width="26.140625" style="234" customWidth="1"/>
    <col min="7" max="7" width="13.85546875" customWidth="1"/>
    <col min="8" max="8" width="5.140625" customWidth="1"/>
    <col min="9" max="9" width="13.85546875" customWidth="1"/>
    <col min="10" max="10" width="3.85546875" customWidth="1"/>
    <col min="11" max="11" width="13.85546875" customWidth="1"/>
    <col min="12" max="12" width="3.28515625" customWidth="1"/>
    <col min="13" max="13" width="13.85546875" style="248" customWidth="1"/>
    <col min="14" max="14" width="3.7109375" customWidth="1"/>
    <col min="15" max="15" width="13.85546875" customWidth="1"/>
    <col min="16" max="16" width="5" customWidth="1"/>
    <col min="17" max="17" width="13.85546875" customWidth="1"/>
    <col min="18" max="18" width="4.7109375" customWidth="1"/>
    <col min="19" max="19" width="17.140625" customWidth="1"/>
    <col min="20" max="22" width="13.85546875" customWidth="1"/>
  </cols>
  <sheetData>
    <row r="10" spans="3:26" x14ac:dyDescent="0.25">
      <c r="U10" s="420" t="s">
        <v>278</v>
      </c>
      <c r="V10" s="420"/>
    </row>
    <row r="11" spans="3:26" ht="37.5" x14ac:dyDescent="0.25">
      <c r="C11" t="str">
        <f>'Detail Sheet'!A5</f>
        <v>Project #</v>
      </c>
      <c r="D11" s="234" t="str">
        <f>'Detail Sheet'!C5</f>
        <v>Project Name</v>
      </c>
      <c r="E11" s="235" t="str">
        <f>'Detail Sheet'!AV5</f>
        <v>Cost/ Benefit</v>
      </c>
      <c r="F11" s="235" t="str">
        <f>'Detail Sheet'!$AZ$5</f>
        <v>Start Year</v>
      </c>
      <c r="G11" s="98">
        <f>'Detail Sheet'!BB$5</f>
        <v>2016</v>
      </c>
      <c r="H11" s="248"/>
      <c r="I11" s="98">
        <f>'Detail Sheet'!BC$5</f>
        <v>2017</v>
      </c>
      <c r="J11" s="248"/>
      <c r="K11" s="98">
        <f>'Detail Sheet'!BD$5</f>
        <v>2018</v>
      </c>
      <c r="L11" s="248"/>
      <c r="M11" s="248">
        <f>'Detail Sheet'!BE$5</f>
        <v>2019</v>
      </c>
      <c r="N11" s="248"/>
      <c r="O11" s="98">
        <f>'Detail Sheet'!BF$5</f>
        <v>2020</v>
      </c>
      <c r="P11" s="248"/>
      <c r="Q11" s="98">
        <f>'Detail Sheet'!BG$5</f>
        <v>2021</v>
      </c>
      <c r="S11" s="247" t="s">
        <v>277</v>
      </c>
      <c r="U11" s="248" t="s">
        <v>275</v>
      </c>
      <c r="V11" s="248" t="s">
        <v>116</v>
      </c>
      <c r="W11" s="248"/>
      <c r="Y11" s="248"/>
      <c r="Z11" s="248"/>
    </row>
    <row r="12" spans="3:26" ht="30" x14ac:dyDescent="0.25">
      <c r="D12" s="234" t="s">
        <v>119</v>
      </c>
      <c r="E12" s="236">
        <v>3.9524124122851043E-3</v>
      </c>
      <c r="F12" s="236">
        <v>1</v>
      </c>
      <c r="G12" s="239">
        <v>200</v>
      </c>
      <c r="H12" s="243"/>
      <c r="I12" s="239">
        <v>200</v>
      </c>
      <c r="J12" s="243"/>
      <c r="K12" s="239">
        <v>70</v>
      </c>
      <c r="L12" s="243"/>
      <c r="M12" s="239">
        <v>50</v>
      </c>
      <c r="N12" s="243"/>
      <c r="O12" s="239"/>
      <c r="P12" s="243"/>
      <c r="Q12" s="239"/>
      <c r="R12" s="246"/>
      <c r="S12" s="235">
        <f>G12</f>
        <v>200</v>
      </c>
      <c r="T12" s="235"/>
      <c r="U12" s="239">
        <f>G12+I12+K12+M12+O12+Q12</f>
        <v>520</v>
      </c>
      <c r="V12" s="239">
        <f>U12</f>
        <v>520</v>
      </c>
      <c r="X12" s="37"/>
    </row>
    <row r="13" spans="3:26" x14ac:dyDescent="0.25">
      <c r="D13" s="242" t="s">
        <v>276</v>
      </c>
      <c r="E13" s="236"/>
      <c r="F13" s="236"/>
      <c r="G13" s="239"/>
      <c r="H13" s="243"/>
      <c r="I13" s="240">
        <f>SUM(I12)</f>
        <v>200</v>
      </c>
      <c r="J13" s="243"/>
      <c r="K13" s="239"/>
      <c r="L13" s="243"/>
      <c r="M13" s="239"/>
      <c r="N13" s="243"/>
      <c r="O13" s="239"/>
      <c r="P13" s="243"/>
      <c r="Q13" s="239"/>
      <c r="R13" s="246"/>
      <c r="S13" s="235">
        <f>S12+I13</f>
        <v>400</v>
      </c>
      <c r="T13" s="235"/>
      <c r="U13" s="239"/>
      <c r="V13" s="239"/>
      <c r="X13" s="37"/>
    </row>
    <row r="14" spans="3:26" ht="30" x14ac:dyDescent="0.25">
      <c r="D14" s="234" t="s">
        <v>122</v>
      </c>
      <c r="E14" s="236">
        <v>0.22345424388038537</v>
      </c>
      <c r="F14" s="236">
        <v>2</v>
      </c>
      <c r="G14" s="239"/>
      <c r="H14" s="243"/>
      <c r="I14" s="241">
        <v>100</v>
      </c>
      <c r="J14" s="244"/>
      <c r="K14" s="239">
        <v>50</v>
      </c>
      <c r="L14" s="243"/>
      <c r="M14" s="239"/>
      <c r="N14" s="243"/>
      <c r="O14" s="239"/>
      <c r="P14" s="243"/>
      <c r="Q14" s="239"/>
      <c r="R14" s="246"/>
      <c r="S14" s="235">
        <f>S13+I14</f>
        <v>500</v>
      </c>
      <c r="T14" s="235"/>
      <c r="U14" s="239">
        <f>G14+I14+K14+M14+O14+Q14</f>
        <v>150</v>
      </c>
      <c r="V14" s="239">
        <f>V12+U14</f>
        <v>670</v>
      </c>
      <c r="X14" s="37"/>
    </row>
    <row r="15" spans="3:26" x14ac:dyDescent="0.25">
      <c r="D15" s="242" t="s">
        <v>276</v>
      </c>
      <c r="E15" s="236"/>
      <c r="F15" s="236"/>
      <c r="G15" s="239"/>
      <c r="H15" s="243"/>
      <c r="I15" s="241"/>
      <c r="J15" s="244"/>
      <c r="K15" s="240">
        <f>SUM(K12:K14)</f>
        <v>120</v>
      </c>
      <c r="L15" s="243"/>
      <c r="M15" s="239"/>
      <c r="N15" s="243"/>
      <c r="O15" s="239"/>
      <c r="P15" s="243"/>
      <c r="Q15" s="239"/>
      <c r="R15" s="246"/>
      <c r="S15" s="235">
        <f>S14+K15</f>
        <v>620</v>
      </c>
      <c r="T15" s="235"/>
      <c r="U15" s="239"/>
      <c r="V15" s="239"/>
      <c r="X15" s="37"/>
    </row>
    <row r="16" spans="3:26" x14ac:dyDescent="0.25">
      <c r="D16" s="234" t="s">
        <v>120</v>
      </c>
      <c r="E16" s="236">
        <v>0.41061071851985648</v>
      </c>
      <c r="F16" s="236">
        <v>3</v>
      </c>
      <c r="G16" s="239"/>
      <c r="H16" s="243"/>
      <c r="I16" s="241"/>
      <c r="J16" s="243"/>
      <c r="K16" s="241">
        <v>50</v>
      </c>
      <c r="L16" s="243"/>
      <c r="M16" s="239">
        <v>600</v>
      </c>
      <c r="N16" s="243"/>
      <c r="O16" s="239">
        <v>50</v>
      </c>
      <c r="P16" s="243"/>
      <c r="Q16" s="239"/>
      <c r="R16" s="246"/>
      <c r="S16" s="235">
        <f>S15+K16</f>
        <v>670</v>
      </c>
      <c r="T16" s="235"/>
      <c r="U16" s="239">
        <f>G16+I16+K16+M16+O16+Q16</f>
        <v>700</v>
      </c>
      <c r="V16" s="239">
        <f>V14+U16</f>
        <v>1370</v>
      </c>
      <c r="X16" s="37"/>
    </row>
    <row r="17" spans="4:24" x14ac:dyDescent="0.25">
      <c r="D17" s="242" t="s">
        <v>276</v>
      </c>
      <c r="E17" s="236"/>
      <c r="F17" s="236"/>
      <c r="G17" s="239"/>
      <c r="H17" s="243"/>
      <c r="I17" s="241"/>
      <c r="J17" s="243"/>
      <c r="K17" s="241"/>
      <c r="L17" s="243"/>
      <c r="M17" s="240">
        <f>SUM(M12:M16)</f>
        <v>650</v>
      </c>
      <c r="N17" s="243"/>
      <c r="O17" s="239"/>
      <c r="P17" s="243"/>
      <c r="Q17" s="239"/>
      <c r="R17" s="246"/>
      <c r="S17" s="235">
        <f>S16+M17</f>
        <v>1320</v>
      </c>
      <c r="T17" s="235"/>
      <c r="U17" s="239"/>
      <c r="V17" s="239"/>
      <c r="X17" s="37"/>
    </row>
    <row r="18" spans="4:24" ht="30" x14ac:dyDescent="0.25">
      <c r="D18" s="234" t="s">
        <v>123</v>
      </c>
      <c r="E18" s="236">
        <v>1.2668909133190045</v>
      </c>
      <c r="F18" s="236">
        <v>4</v>
      </c>
      <c r="G18" s="239"/>
      <c r="H18" s="243"/>
      <c r="I18" s="241"/>
      <c r="J18" s="243"/>
      <c r="K18" s="239"/>
      <c r="L18" s="243"/>
      <c r="M18" s="248">
        <v>80</v>
      </c>
      <c r="N18" s="243"/>
      <c r="O18" s="239">
        <v>78</v>
      </c>
      <c r="P18" s="243"/>
      <c r="Q18" s="239"/>
      <c r="R18" s="246"/>
      <c r="S18" s="235">
        <f>S17+M18</f>
        <v>1400</v>
      </c>
      <c r="T18" s="235"/>
      <c r="U18" s="239">
        <f>G18+I18+K18+M18+O18+Q18</f>
        <v>158</v>
      </c>
      <c r="V18" s="239">
        <f>V16+U18</f>
        <v>1528</v>
      </c>
      <c r="X18" s="37"/>
    </row>
    <row r="19" spans="4:24" x14ac:dyDescent="0.25">
      <c r="D19" s="242" t="s">
        <v>276</v>
      </c>
      <c r="E19" s="236"/>
      <c r="F19" s="236"/>
      <c r="G19" s="239"/>
      <c r="H19" s="243"/>
      <c r="I19" s="241"/>
      <c r="J19" s="243"/>
      <c r="K19" s="239"/>
      <c r="L19" s="243"/>
      <c r="N19" s="243"/>
      <c r="O19" s="240">
        <f>SUM(O16:O18)</f>
        <v>128</v>
      </c>
      <c r="P19" s="243"/>
      <c r="Q19" s="240"/>
      <c r="R19" s="246"/>
      <c r="S19" s="235">
        <f>S18+O19+Q19</f>
        <v>1528</v>
      </c>
      <c r="T19" s="235"/>
      <c r="U19" s="239"/>
      <c r="V19" s="239"/>
      <c r="X19" s="37"/>
    </row>
    <row r="20" spans="4:24" ht="30" x14ac:dyDescent="0.25">
      <c r="D20" s="234" t="s">
        <v>117</v>
      </c>
      <c r="E20" s="236">
        <v>1.5006700972942835</v>
      </c>
      <c r="F20" s="236">
        <v>5</v>
      </c>
      <c r="G20" s="239"/>
      <c r="H20" s="243"/>
      <c r="I20" s="239"/>
      <c r="J20" s="243"/>
      <c r="K20" s="241"/>
      <c r="L20" s="245"/>
      <c r="M20" s="239"/>
      <c r="N20" s="245"/>
      <c r="O20" s="239"/>
      <c r="P20" s="243"/>
      <c r="Q20" s="239">
        <v>900</v>
      </c>
      <c r="R20" s="246"/>
      <c r="S20" s="235">
        <f>S19+Q20</f>
        <v>2428</v>
      </c>
      <c r="T20" s="235"/>
      <c r="U20" s="239">
        <f>G20+I20+K20+M20+O20+Q20</f>
        <v>900</v>
      </c>
      <c r="V20" s="239">
        <f>V18+U20</f>
        <v>2428</v>
      </c>
    </row>
    <row r="21" spans="4:24" ht="30" x14ac:dyDescent="0.25">
      <c r="D21" s="234" t="s">
        <v>118</v>
      </c>
      <c r="E21" s="236">
        <v>10.813601950707932</v>
      </c>
      <c r="F21" s="236">
        <v>5</v>
      </c>
      <c r="G21" s="239"/>
      <c r="H21" s="243"/>
      <c r="I21" s="239"/>
      <c r="J21" s="243"/>
      <c r="L21" s="243"/>
      <c r="N21" s="243"/>
      <c r="O21" s="239"/>
      <c r="P21" s="243"/>
      <c r="Q21" s="248">
        <v>100</v>
      </c>
      <c r="R21" s="246"/>
      <c r="S21" s="235">
        <f>S20+Q21</f>
        <v>2528</v>
      </c>
      <c r="T21" s="235"/>
      <c r="U21" s="239">
        <f>G21+I21+K21+M21+O21+Q21</f>
        <v>100</v>
      </c>
      <c r="V21" s="239">
        <f t="shared" ref="V21" si="0">V20+U21</f>
        <v>2528</v>
      </c>
      <c r="W21" s="249" t="s">
        <v>279</v>
      </c>
    </row>
    <row r="22" spans="4:24" x14ac:dyDescent="0.25">
      <c r="G22" s="239"/>
      <c r="H22" s="243"/>
      <c r="I22" s="239"/>
      <c r="J22" s="243"/>
      <c r="K22" s="239"/>
      <c r="L22" s="243"/>
      <c r="M22" s="239"/>
      <c r="N22" s="243"/>
      <c r="O22" s="239"/>
      <c r="P22" s="243"/>
      <c r="Q22" s="235"/>
      <c r="R22" s="246"/>
      <c r="S22" s="235"/>
      <c r="T22" s="235"/>
      <c r="U22" s="239"/>
      <c r="V22" s="239"/>
    </row>
    <row r="23" spans="4:24" x14ac:dyDescent="0.25">
      <c r="D23"/>
      <c r="E23" s="74"/>
      <c r="F23" s="74"/>
      <c r="G23" s="239"/>
      <c r="H23" s="243"/>
      <c r="I23" s="239"/>
      <c r="J23" s="243"/>
      <c r="K23" s="239"/>
      <c r="L23" s="243"/>
      <c r="M23" s="239"/>
      <c r="N23" s="243"/>
      <c r="O23" s="239"/>
      <c r="P23" s="243"/>
      <c r="Q23" s="239"/>
      <c r="R23" s="246"/>
      <c r="S23" s="235"/>
      <c r="T23" s="235"/>
      <c r="U23" s="239"/>
      <c r="V23" s="239"/>
    </row>
    <row r="24" spans="4:24" x14ac:dyDescent="0.25">
      <c r="E24" s="236"/>
      <c r="F24" s="236"/>
      <c r="G24" s="239"/>
      <c r="H24" s="243"/>
      <c r="I24" s="239"/>
      <c r="J24" s="243"/>
      <c r="K24" s="239"/>
      <c r="L24" s="243"/>
      <c r="M24" s="239"/>
      <c r="N24" s="243"/>
      <c r="O24" s="239"/>
      <c r="P24" s="243"/>
      <c r="Q24" s="239"/>
      <c r="R24" s="246"/>
      <c r="S24" s="235"/>
      <c r="T24" s="235"/>
      <c r="U24" s="239"/>
      <c r="V24" s="239"/>
    </row>
    <row r="25" spans="4:24" x14ac:dyDescent="0.25">
      <c r="E25" s="236"/>
      <c r="F25" s="236"/>
      <c r="G25" s="239"/>
      <c r="H25" s="239"/>
      <c r="I25" s="239"/>
      <c r="J25" s="239"/>
      <c r="K25" s="239"/>
      <c r="L25" s="239"/>
      <c r="M25" s="239"/>
      <c r="N25" s="243"/>
      <c r="O25" s="239"/>
      <c r="P25" s="243"/>
      <c r="Q25" s="239"/>
      <c r="R25" s="246" t="str">
        <f>'Detail Sheet'!AV19</f>
        <v/>
      </c>
      <c r="S25" s="235"/>
      <c r="T25" s="235"/>
      <c r="U25" s="239"/>
      <c r="V25" s="37"/>
    </row>
    <row r="26" spans="4:24" x14ac:dyDescent="0.25">
      <c r="E26" s="236"/>
      <c r="F26" s="236"/>
      <c r="G26" s="239"/>
      <c r="H26" s="239"/>
      <c r="I26" s="239"/>
      <c r="J26" s="239"/>
      <c r="K26" s="239"/>
      <c r="L26" s="239"/>
      <c r="M26" s="239"/>
      <c r="N26" s="243"/>
      <c r="O26" s="239"/>
      <c r="P26" s="243"/>
      <c r="Q26" s="239"/>
      <c r="R26" s="246" t="str">
        <f>'Detail Sheet'!AV20</f>
        <v/>
      </c>
      <c r="S26" s="235"/>
      <c r="T26" s="235"/>
      <c r="U26" s="239"/>
      <c r="V26" s="37"/>
    </row>
    <row r="27" spans="4:24" x14ac:dyDescent="0.25">
      <c r="E27" s="236"/>
      <c r="F27" s="236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5" t="str">
        <f>'Detail Sheet'!AV21</f>
        <v/>
      </c>
      <c r="S27" s="235"/>
      <c r="T27" s="235"/>
      <c r="U27" s="239"/>
      <c r="V27" s="37"/>
    </row>
    <row r="28" spans="4:24" x14ac:dyDescent="0.25">
      <c r="E28" s="236"/>
      <c r="F28" s="236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5" t="str">
        <f>'Detail Sheet'!AV22</f>
        <v/>
      </c>
      <c r="S28" s="235"/>
      <c r="T28" s="235"/>
      <c r="U28" s="239"/>
      <c r="V28" s="37"/>
    </row>
    <row r="29" spans="4:24" x14ac:dyDescent="0.25">
      <c r="E29" s="236"/>
      <c r="F29" s="236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5" t="str">
        <f>'Detail Sheet'!AV23</f>
        <v/>
      </c>
      <c r="S29" s="235"/>
      <c r="T29" s="235"/>
      <c r="U29" s="239"/>
      <c r="V29" s="37"/>
    </row>
    <row r="30" spans="4:24" x14ac:dyDescent="0.25">
      <c r="E30" s="236"/>
      <c r="F30" s="236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5" t="str">
        <f>'Detail Sheet'!AV24</f>
        <v/>
      </c>
      <c r="S30" s="235"/>
      <c r="T30" s="235"/>
      <c r="U30" s="239"/>
      <c r="V30" s="37"/>
    </row>
    <row r="31" spans="4:24" x14ac:dyDescent="0.25">
      <c r="E31" s="236"/>
      <c r="F31" s="236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5" t="str">
        <f>'Detail Sheet'!AV25</f>
        <v/>
      </c>
      <c r="S31" s="235"/>
      <c r="T31" s="235"/>
      <c r="U31" s="239"/>
      <c r="V31" s="37"/>
    </row>
    <row r="32" spans="4:24" x14ac:dyDescent="0.25">
      <c r="E32" s="236"/>
      <c r="F32" s="236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5" t="str">
        <f>'Detail Sheet'!AV26</f>
        <v/>
      </c>
      <c r="S32" s="235"/>
      <c r="T32" s="235"/>
      <c r="U32" s="239"/>
      <c r="V32" s="37"/>
    </row>
    <row r="33" spans="5:22" x14ac:dyDescent="0.25">
      <c r="E33" s="236"/>
      <c r="F33" s="236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5" t="str">
        <f>'Detail Sheet'!AV27</f>
        <v/>
      </c>
      <c r="S33" s="235"/>
      <c r="T33" s="235"/>
      <c r="U33" s="239"/>
      <c r="V33" s="37"/>
    </row>
    <row r="34" spans="5:22" x14ac:dyDescent="0.25">
      <c r="E34" s="236"/>
      <c r="F34" s="236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5" t="str">
        <f>'Detail Sheet'!AV28</f>
        <v/>
      </c>
      <c r="S34" s="235"/>
      <c r="T34" s="235"/>
      <c r="U34" s="239"/>
      <c r="V34" s="37"/>
    </row>
    <row r="35" spans="5:22" x14ac:dyDescent="0.25">
      <c r="E35" s="236"/>
      <c r="F35" s="236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5" t="str">
        <f>'Detail Sheet'!AV29</f>
        <v/>
      </c>
      <c r="S35" s="235"/>
      <c r="T35" s="235"/>
      <c r="U35" s="239"/>
      <c r="V35" s="37"/>
    </row>
    <row r="36" spans="5:22" x14ac:dyDescent="0.25">
      <c r="E36" s="236"/>
      <c r="F36" s="236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5" t="str">
        <f>'Detail Sheet'!AV30</f>
        <v/>
      </c>
      <c r="S36" s="235"/>
      <c r="T36" s="235"/>
      <c r="U36" s="239"/>
      <c r="V36" s="37"/>
    </row>
    <row r="37" spans="5:22" x14ac:dyDescent="0.25">
      <c r="E37" s="236"/>
      <c r="F37" s="236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5" t="str">
        <f>'Detail Sheet'!AV31</f>
        <v/>
      </c>
      <c r="S37" s="235"/>
      <c r="T37" s="235"/>
      <c r="U37" s="239"/>
      <c r="V37" s="37"/>
    </row>
    <row r="38" spans="5:22" x14ac:dyDescent="0.25">
      <c r="E38" s="236"/>
      <c r="F38" s="236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5" t="str">
        <f>'Detail Sheet'!AV32</f>
        <v/>
      </c>
      <c r="S38" s="235"/>
      <c r="T38" s="235"/>
      <c r="U38" s="239"/>
      <c r="V38" s="37"/>
    </row>
    <row r="39" spans="5:22" x14ac:dyDescent="0.25">
      <c r="E39" s="236"/>
      <c r="F39" s="236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5" t="str">
        <f>'Detail Sheet'!AV33</f>
        <v/>
      </c>
      <c r="S39" s="235"/>
      <c r="T39" s="235"/>
      <c r="U39" s="239"/>
      <c r="V39" s="37"/>
    </row>
    <row r="40" spans="5:22" x14ac:dyDescent="0.25">
      <c r="E40" s="236"/>
      <c r="F40" s="236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5" t="str">
        <f>'Detail Sheet'!AV34</f>
        <v/>
      </c>
      <c r="S40" s="235"/>
      <c r="T40" s="235"/>
      <c r="U40" s="239"/>
      <c r="V40" s="37"/>
    </row>
    <row r="41" spans="5:22" x14ac:dyDescent="0.25">
      <c r="E41" s="236"/>
      <c r="F41" s="236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5" t="str">
        <f>'Detail Sheet'!AV35</f>
        <v/>
      </c>
      <c r="S41" s="235"/>
      <c r="T41" s="235"/>
      <c r="U41" s="239"/>
      <c r="V41" s="37"/>
    </row>
    <row r="42" spans="5:22" x14ac:dyDescent="0.25">
      <c r="E42" s="236"/>
      <c r="F42" s="236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5" t="str">
        <f>'Detail Sheet'!AV36</f>
        <v/>
      </c>
      <c r="S42" s="235"/>
      <c r="T42" s="235"/>
      <c r="U42" s="239"/>
      <c r="V42" s="37"/>
    </row>
    <row r="43" spans="5:22" x14ac:dyDescent="0.25">
      <c r="E43" s="236"/>
      <c r="F43" s="236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5" t="str">
        <f>'Detail Sheet'!AV37</f>
        <v/>
      </c>
      <c r="S43" s="235"/>
      <c r="T43" s="235"/>
      <c r="U43" s="239"/>
      <c r="V43" s="37"/>
    </row>
    <row r="44" spans="5:22" x14ac:dyDescent="0.25">
      <c r="E44" s="236"/>
      <c r="F44" s="236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5" t="str">
        <f>'Detail Sheet'!AV38</f>
        <v/>
      </c>
      <c r="S44" s="235"/>
      <c r="T44" s="235"/>
      <c r="U44" s="239"/>
      <c r="V44" s="37"/>
    </row>
    <row r="45" spans="5:22" x14ac:dyDescent="0.25">
      <c r="E45" s="236"/>
      <c r="F45" s="236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5" t="str">
        <f>'Detail Sheet'!AV39</f>
        <v/>
      </c>
      <c r="S45" s="235"/>
      <c r="T45" s="235"/>
      <c r="U45" s="239"/>
      <c r="V45" s="37"/>
    </row>
    <row r="46" spans="5:22" x14ac:dyDescent="0.25">
      <c r="E46" s="236"/>
      <c r="F46" s="236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5" t="str">
        <f>'Detail Sheet'!AV40</f>
        <v/>
      </c>
      <c r="S46" s="235"/>
      <c r="T46" s="235"/>
      <c r="U46" s="239"/>
      <c r="V46" s="37"/>
    </row>
    <row r="47" spans="5:22" x14ac:dyDescent="0.25">
      <c r="E47" s="236"/>
      <c r="F47" s="236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5" t="str">
        <f>'Detail Sheet'!AV41</f>
        <v/>
      </c>
      <c r="S47" s="235"/>
      <c r="T47" s="235"/>
      <c r="U47" s="239"/>
      <c r="V47" s="37"/>
    </row>
    <row r="48" spans="5:22" x14ac:dyDescent="0.25">
      <c r="E48" s="236"/>
      <c r="F48" s="236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5" t="str">
        <f>'Detail Sheet'!AV42</f>
        <v/>
      </c>
      <c r="S48" s="235"/>
      <c r="T48" s="235"/>
      <c r="U48" s="239"/>
      <c r="V48" s="37"/>
    </row>
    <row r="49" spans="5:22" x14ac:dyDescent="0.25">
      <c r="E49" s="236"/>
      <c r="F49" s="236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5" t="str">
        <f>'Detail Sheet'!AV43</f>
        <v/>
      </c>
      <c r="S49" s="235"/>
      <c r="T49" s="235"/>
      <c r="U49" s="239"/>
      <c r="V49" s="37"/>
    </row>
    <row r="50" spans="5:22" x14ac:dyDescent="0.25">
      <c r="E50" s="236"/>
      <c r="F50" s="236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5" t="str">
        <f>'Detail Sheet'!AV44</f>
        <v/>
      </c>
      <c r="S50" s="235"/>
      <c r="T50" s="235"/>
      <c r="U50" s="239"/>
      <c r="V50" s="37"/>
    </row>
    <row r="51" spans="5:22" x14ac:dyDescent="0.25">
      <c r="E51" s="236"/>
      <c r="F51" s="236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5" t="str">
        <f>'Detail Sheet'!AV45</f>
        <v/>
      </c>
      <c r="S51" s="235"/>
      <c r="T51" s="235"/>
      <c r="U51" s="239"/>
      <c r="V51" s="37"/>
    </row>
    <row r="52" spans="5:22" x14ac:dyDescent="0.25">
      <c r="E52" s="236"/>
      <c r="F52" s="236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5" t="str">
        <f>'Detail Sheet'!AV46</f>
        <v/>
      </c>
      <c r="S52" s="235"/>
      <c r="T52" s="235"/>
      <c r="U52" s="239"/>
      <c r="V52" s="37"/>
    </row>
    <row r="53" spans="5:22" x14ac:dyDescent="0.25">
      <c r="E53" s="236"/>
      <c r="F53" s="236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5" t="str">
        <f>'Detail Sheet'!AV47</f>
        <v/>
      </c>
      <c r="S53" s="235"/>
      <c r="T53" s="235"/>
      <c r="U53" s="239"/>
      <c r="V53" s="37"/>
    </row>
    <row r="54" spans="5:22" x14ac:dyDescent="0.25">
      <c r="E54" s="236"/>
      <c r="F54" s="236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5" t="str">
        <f>'Detail Sheet'!AV48</f>
        <v/>
      </c>
      <c r="S54" s="235"/>
      <c r="T54" s="235"/>
      <c r="U54" s="239"/>
      <c r="V54" s="37"/>
    </row>
    <row r="55" spans="5:22" x14ac:dyDescent="0.25">
      <c r="E55" s="236"/>
      <c r="F55" s="236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5" t="str">
        <f>'Detail Sheet'!AV49</f>
        <v/>
      </c>
      <c r="S55" s="235"/>
      <c r="T55" s="235"/>
      <c r="U55" s="239"/>
      <c r="V55" s="37"/>
    </row>
    <row r="56" spans="5:22" x14ac:dyDescent="0.25">
      <c r="E56" s="236"/>
      <c r="F56" s="236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5" t="str">
        <f>'Detail Sheet'!AV50</f>
        <v/>
      </c>
      <c r="S56" s="235"/>
      <c r="T56" s="235"/>
      <c r="U56" s="239"/>
      <c r="V56" s="37"/>
    </row>
    <row r="57" spans="5:22" x14ac:dyDescent="0.25">
      <c r="E57" s="236"/>
      <c r="F57" s="236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5" t="str">
        <f>'Detail Sheet'!AV51</f>
        <v/>
      </c>
      <c r="S57" s="235"/>
      <c r="T57" s="235"/>
      <c r="U57" s="239"/>
      <c r="V57" s="37"/>
    </row>
    <row r="58" spans="5:22" x14ac:dyDescent="0.25">
      <c r="E58" s="236"/>
      <c r="F58" s="236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5" t="str">
        <f>'Detail Sheet'!AV52</f>
        <v/>
      </c>
      <c r="S58" s="235"/>
      <c r="T58" s="235"/>
      <c r="U58" s="239"/>
      <c r="V58" s="37"/>
    </row>
    <row r="59" spans="5:22" x14ac:dyDescent="0.25">
      <c r="E59" s="236"/>
      <c r="F59" s="236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5" t="str">
        <f>'Detail Sheet'!AV53</f>
        <v/>
      </c>
      <c r="S59" s="235"/>
      <c r="T59" s="235"/>
      <c r="U59" s="239"/>
      <c r="V59" s="37"/>
    </row>
    <row r="60" spans="5:22" x14ac:dyDescent="0.25">
      <c r="E60" s="236"/>
      <c r="F60" s="236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5" t="str">
        <f>'Detail Sheet'!AV54</f>
        <v/>
      </c>
      <c r="S60" s="235"/>
      <c r="T60" s="235"/>
      <c r="U60" s="239"/>
      <c r="V60" s="37"/>
    </row>
    <row r="61" spans="5:22" x14ac:dyDescent="0.25">
      <c r="E61" s="236"/>
      <c r="F61" s="236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5" t="str">
        <f>'Detail Sheet'!AV55</f>
        <v/>
      </c>
      <c r="S61" s="235"/>
      <c r="T61" s="235"/>
      <c r="U61" s="239"/>
      <c r="V61" s="37"/>
    </row>
    <row r="62" spans="5:22" x14ac:dyDescent="0.25">
      <c r="E62" s="236"/>
      <c r="F62" s="236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5" t="str">
        <f>'Detail Sheet'!AV56</f>
        <v/>
      </c>
      <c r="S62" s="235"/>
      <c r="T62" s="235"/>
      <c r="U62" s="239"/>
      <c r="V62" s="37"/>
    </row>
    <row r="63" spans="5:22" x14ac:dyDescent="0.25">
      <c r="E63" s="236"/>
      <c r="F63" s="236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5" t="str">
        <f>'Detail Sheet'!AV57</f>
        <v/>
      </c>
      <c r="S63" s="235"/>
      <c r="T63" s="235"/>
      <c r="U63" s="239"/>
      <c r="V63" s="37"/>
    </row>
    <row r="64" spans="5:22" x14ac:dyDescent="0.25">
      <c r="E64" s="236"/>
      <c r="F64" s="236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5" t="str">
        <f>'Detail Sheet'!AV58</f>
        <v/>
      </c>
      <c r="S64" s="235"/>
      <c r="T64" s="235"/>
      <c r="U64" s="239"/>
      <c r="V64" s="37"/>
    </row>
    <row r="65" spans="5:22" x14ac:dyDescent="0.25">
      <c r="E65" s="236"/>
      <c r="F65" s="236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5" t="str">
        <f>'Detail Sheet'!AV59</f>
        <v/>
      </c>
      <c r="S65" s="235"/>
      <c r="T65" s="235"/>
      <c r="U65" s="239"/>
      <c r="V65" s="37"/>
    </row>
    <row r="66" spans="5:22" x14ac:dyDescent="0.25">
      <c r="E66" s="236"/>
      <c r="F66" s="236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5" t="str">
        <f>'Detail Sheet'!AV60</f>
        <v/>
      </c>
      <c r="S66" s="235"/>
      <c r="T66" s="235"/>
      <c r="U66" s="239"/>
      <c r="V66" s="37"/>
    </row>
    <row r="67" spans="5:22" x14ac:dyDescent="0.25">
      <c r="E67" s="236"/>
      <c r="F67" s="236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5" t="str">
        <f>'Detail Sheet'!AV61</f>
        <v/>
      </c>
      <c r="S67" s="235"/>
      <c r="T67" s="235"/>
      <c r="U67" s="239"/>
      <c r="V67" s="37"/>
    </row>
    <row r="68" spans="5:22" x14ac:dyDescent="0.25">
      <c r="E68" s="236"/>
      <c r="F68" s="236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5" t="str">
        <f>'Detail Sheet'!AV62</f>
        <v/>
      </c>
      <c r="S68" s="235"/>
      <c r="T68" s="235"/>
      <c r="U68" s="239"/>
      <c r="V68" s="37"/>
    </row>
    <row r="69" spans="5:22" x14ac:dyDescent="0.25">
      <c r="E69" s="236"/>
      <c r="F69" s="236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5" t="str">
        <f>'Detail Sheet'!AV63</f>
        <v/>
      </c>
      <c r="S69" s="235"/>
      <c r="T69" s="235"/>
      <c r="U69" s="239"/>
      <c r="V69" s="37"/>
    </row>
    <row r="70" spans="5:22" x14ac:dyDescent="0.25">
      <c r="E70" s="236"/>
      <c r="F70" s="236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5" t="str">
        <f>'Detail Sheet'!AV64</f>
        <v/>
      </c>
      <c r="S70" s="235"/>
      <c r="T70" s="235"/>
      <c r="U70" s="239"/>
      <c r="V70" s="37"/>
    </row>
    <row r="71" spans="5:22" x14ac:dyDescent="0.25">
      <c r="E71" s="236"/>
      <c r="F71" s="236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5" t="str">
        <f>'Detail Sheet'!AV65</f>
        <v/>
      </c>
      <c r="S71" s="235"/>
      <c r="T71" s="235"/>
      <c r="U71" s="239"/>
      <c r="V71" s="37"/>
    </row>
    <row r="72" spans="5:22" x14ac:dyDescent="0.25">
      <c r="E72" s="236"/>
      <c r="F72" s="236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5" t="str">
        <f>'Detail Sheet'!AV66</f>
        <v/>
      </c>
      <c r="S72" s="235"/>
      <c r="T72" s="235"/>
      <c r="U72" s="239"/>
      <c r="V72" s="37"/>
    </row>
    <row r="73" spans="5:22" x14ac:dyDescent="0.25">
      <c r="E73" s="236"/>
      <c r="F73" s="236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5" t="str">
        <f>'Detail Sheet'!AV67</f>
        <v/>
      </c>
      <c r="S73" s="235"/>
      <c r="T73" s="235"/>
      <c r="U73" s="239"/>
      <c r="V73" s="37"/>
    </row>
    <row r="74" spans="5:22" x14ac:dyDescent="0.25">
      <c r="E74" s="236"/>
      <c r="F74" s="236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5" t="str">
        <f>'Detail Sheet'!AV68</f>
        <v/>
      </c>
      <c r="S74" s="235"/>
      <c r="T74" s="235"/>
      <c r="U74" s="239"/>
      <c r="V74" s="37"/>
    </row>
    <row r="75" spans="5:22" x14ac:dyDescent="0.25">
      <c r="E75" s="236"/>
      <c r="F75" s="236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5" t="str">
        <f>'Detail Sheet'!AV69</f>
        <v/>
      </c>
      <c r="S75" s="235"/>
      <c r="T75" s="235"/>
      <c r="U75" s="239"/>
      <c r="V75" s="37"/>
    </row>
    <row r="76" spans="5:22" x14ac:dyDescent="0.25">
      <c r="E76" s="236"/>
      <c r="F76" s="236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5" t="str">
        <f>'Detail Sheet'!AV70</f>
        <v/>
      </c>
      <c r="S76" s="235"/>
      <c r="T76" s="235"/>
      <c r="U76" s="239"/>
      <c r="V76" s="37"/>
    </row>
    <row r="77" spans="5:22" x14ac:dyDescent="0.25">
      <c r="E77" s="236"/>
      <c r="F77" s="236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5" t="str">
        <f>'Detail Sheet'!AV71</f>
        <v/>
      </c>
      <c r="S77" s="235"/>
      <c r="T77" s="235"/>
      <c r="U77" s="239"/>
      <c r="V77" s="37"/>
    </row>
    <row r="78" spans="5:22" x14ac:dyDescent="0.25">
      <c r="E78" s="236"/>
      <c r="F78" s="236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5" t="str">
        <f>'Detail Sheet'!AV72</f>
        <v/>
      </c>
      <c r="S78" s="235"/>
      <c r="T78" s="235"/>
      <c r="U78" s="239"/>
      <c r="V78" s="37"/>
    </row>
    <row r="79" spans="5:22" x14ac:dyDescent="0.25">
      <c r="E79" s="236"/>
      <c r="F79" s="236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5" t="str">
        <f>'Detail Sheet'!AV73</f>
        <v/>
      </c>
      <c r="S79" s="235"/>
      <c r="T79" s="235"/>
      <c r="U79" s="239"/>
      <c r="V79" s="37"/>
    </row>
    <row r="80" spans="5:22" x14ac:dyDescent="0.25">
      <c r="E80" s="236"/>
      <c r="F80" s="236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5" t="str">
        <f>'Detail Sheet'!AV74</f>
        <v/>
      </c>
      <c r="S80" s="235"/>
      <c r="T80" s="235"/>
      <c r="U80" s="239"/>
      <c r="V80" s="37"/>
    </row>
    <row r="81" spans="5:22" x14ac:dyDescent="0.25">
      <c r="E81" s="236"/>
      <c r="F81" s="236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5" t="str">
        <f>'Detail Sheet'!AV75</f>
        <v/>
      </c>
      <c r="S81" s="235"/>
      <c r="T81" s="235"/>
      <c r="U81" s="239"/>
      <c r="V81" s="37"/>
    </row>
    <row r="82" spans="5:22" x14ac:dyDescent="0.25">
      <c r="E82" s="236"/>
      <c r="F82" s="236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5" t="str">
        <f>'Detail Sheet'!AV76</f>
        <v/>
      </c>
      <c r="S82" s="235"/>
      <c r="T82" s="235"/>
      <c r="U82" s="239"/>
      <c r="V82" s="37"/>
    </row>
    <row r="83" spans="5:22" x14ac:dyDescent="0.25">
      <c r="E83" s="236"/>
      <c r="F83" s="236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5" t="str">
        <f>'Detail Sheet'!AV77</f>
        <v/>
      </c>
      <c r="S83" s="235"/>
      <c r="T83" s="235"/>
      <c r="U83" s="239"/>
      <c r="V83" s="37"/>
    </row>
    <row r="84" spans="5:22" x14ac:dyDescent="0.25">
      <c r="E84" s="236"/>
      <c r="F84" s="236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5" t="str">
        <f>'Detail Sheet'!AV78</f>
        <v/>
      </c>
      <c r="S84" s="235"/>
      <c r="T84" s="235"/>
      <c r="U84" s="239"/>
      <c r="V84" s="37"/>
    </row>
    <row r="85" spans="5:22" x14ac:dyDescent="0.25">
      <c r="E85" s="236"/>
      <c r="F85" s="236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5" t="str">
        <f>'Detail Sheet'!AV79</f>
        <v/>
      </c>
      <c r="S85" s="235"/>
      <c r="T85" s="235"/>
      <c r="U85" s="239"/>
      <c r="V85" s="37"/>
    </row>
    <row r="86" spans="5:22" x14ac:dyDescent="0.25">
      <c r="E86" s="236"/>
      <c r="F86" s="236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5" t="str">
        <f>'Detail Sheet'!AV80</f>
        <v/>
      </c>
      <c r="S86" s="235"/>
      <c r="T86" s="235"/>
      <c r="U86" s="239"/>
      <c r="V86" s="37"/>
    </row>
    <row r="87" spans="5:22" x14ac:dyDescent="0.25">
      <c r="E87" s="236"/>
      <c r="F87" s="236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5" t="str">
        <f>'Detail Sheet'!AV81</f>
        <v/>
      </c>
      <c r="S87" s="235"/>
      <c r="T87" s="235"/>
      <c r="U87" s="239"/>
      <c r="V87" s="37"/>
    </row>
    <row r="88" spans="5:22" x14ac:dyDescent="0.25">
      <c r="E88" s="236"/>
      <c r="F88" s="236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5" t="str">
        <f>'Detail Sheet'!AV82</f>
        <v/>
      </c>
      <c r="S88" s="235"/>
      <c r="T88" s="235"/>
      <c r="U88" s="239"/>
      <c r="V88" s="37"/>
    </row>
    <row r="89" spans="5:22" x14ac:dyDescent="0.25">
      <c r="E89" s="236"/>
      <c r="F89" s="236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5" t="str">
        <f>'Detail Sheet'!AV83</f>
        <v/>
      </c>
      <c r="S89" s="235"/>
      <c r="T89" s="235"/>
      <c r="U89" s="239"/>
      <c r="V89" s="37"/>
    </row>
    <row r="90" spans="5:22" x14ac:dyDescent="0.25">
      <c r="E90" s="236"/>
      <c r="F90" s="236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5" t="str">
        <f>'Detail Sheet'!AV84</f>
        <v/>
      </c>
      <c r="S90" s="235"/>
      <c r="T90" s="235"/>
      <c r="U90" s="239"/>
      <c r="V90" s="37"/>
    </row>
    <row r="91" spans="5:22" x14ac:dyDescent="0.25">
      <c r="E91" s="236"/>
      <c r="F91" s="236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5" t="str">
        <f>'Detail Sheet'!AV85</f>
        <v/>
      </c>
      <c r="S91" s="235"/>
      <c r="T91" s="235"/>
      <c r="U91" s="239"/>
      <c r="V91" s="37"/>
    </row>
    <row r="92" spans="5:22" x14ac:dyDescent="0.25">
      <c r="E92" s="236"/>
      <c r="F92" s="236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5" t="str">
        <f>'Detail Sheet'!AV86</f>
        <v/>
      </c>
      <c r="S92" s="235"/>
      <c r="T92" s="235"/>
      <c r="U92" s="239"/>
      <c r="V92" s="37"/>
    </row>
    <row r="93" spans="5:22" x14ac:dyDescent="0.25">
      <c r="E93" s="236"/>
      <c r="F93" s="236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5" t="str">
        <f>'Detail Sheet'!AV87</f>
        <v/>
      </c>
      <c r="S93" s="235"/>
      <c r="T93" s="235"/>
      <c r="U93" s="239"/>
      <c r="V93" s="37"/>
    </row>
    <row r="94" spans="5:22" x14ac:dyDescent="0.25">
      <c r="E94" s="236"/>
      <c r="F94" s="236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5" t="str">
        <f>'Detail Sheet'!AV88</f>
        <v/>
      </c>
      <c r="S94" s="235"/>
      <c r="T94" s="235"/>
      <c r="U94" s="239"/>
      <c r="V94" s="37"/>
    </row>
    <row r="95" spans="5:22" x14ac:dyDescent="0.25">
      <c r="E95" s="236"/>
      <c r="F95" s="236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5" t="str">
        <f>'Detail Sheet'!AV89</f>
        <v/>
      </c>
      <c r="S95" s="235"/>
      <c r="T95" s="235"/>
      <c r="U95" s="239"/>
      <c r="V95" s="37"/>
    </row>
    <row r="96" spans="5:22" x14ac:dyDescent="0.25">
      <c r="E96" s="236"/>
      <c r="F96" s="236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5" t="str">
        <f>'Detail Sheet'!AV90</f>
        <v/>
      </c>
      <c r="S96" s="235"/>
      <c r="T96" s="235"/>
      <c r="U96" s="239"/>
      <c r="V96" s="37"/>
    </row>
    <row r="97" spans="5:22" x14ac:dyDescent="0.25">
      <c r="E97" s="236"/>
      <c r="F97" s="236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5" t="str">
        <f>'Detail Sheet'!AV91</f>
        <v/>
      </c>
      <c r="S97" s="235"/>
      <c r="T97" s="235"/>
      <c r="U97" s="239"/>
      <c r="V97" s="37"/>
    </row>
    <row r="98" spans="5:22" x14ac:dyDescent="0.25">
      <c r="E98" s="236"/>
      <c r="F98" s="236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5" t="str">
        <f>'Detail Sheet'!AV92</f>
        <v/>
      </c>
      <c r="S98" s="235"/>
      <c r="T98" s="235"/>
      <c r="U98" s="239"/>
      <c r="V98" s="37"/>
    </row>
    <row r="99" spans="5:22" x14ac:dyDescent="0.25">
      <c r="E99" s="236"/>
      <c r="F99" s="236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5" t="str">
        <f>'Detail Sheet'!AV93</f>
        <v/>
      </c>
      <c r="S99" s="235"/>
      <c r="T99" s="235"/>
      <c r="U99" s="239"/>
      <c r="V99" s="37"/>
    </row>
    <row r="100" spans="5:22" x14ac:dyDescent="0.25">
      <c r="E100" s="236"/>
      <c r="F100" s="236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5" t="str">
        <f>'Detail Sheet'!AV94</f>
        <v/>
      </c>
      <c r="S100" s="235"/>
      <c r="T100" s="235"/>
      <c r="U100" s="239"/>
      <c r="V100" s="37"/>
    </row>
    <row r="101" spans="5:22" x14ac:dyDescent="0.25">
      <c r="E101" s="236"/>
      <c r="F101" s="236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5" t="str">
        <f>'Detail Sheet'!AV95</f>
        <v/>
      </c>
      <c r="S101" s="235"/>
      <c r="T101" s="235"/>
      <c r="U101" s="239"/>
      <c r="V101" s="37"/>
    </row>
    <row r="102" spans="5:22" x14ac:dyDescent="0.25">
      <c r="E102" s="236"/>
      <c r="F102" s="236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5" t="str">
        <f>'Detail Sheet'!AV96</f>
        <v/>
      </c>
      <c r="S102" s="235"/>
      <c r="T102" s="235"/>
      <c r="U102" s="239"/>
      <c r="V102" s="37"/>
    </row>
    <row r="103" spans="5:22" x14ac:dyDescent="0.25">
      <c r="E103" s="236"/>
      <c r="F103" s="236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5" t="str">
        <f>'Detail Sheet'!AV97</f>
        <v/>
      </c>
      <c r="S103" s="235"/>
      <c r="T103" s="235"/>
      <c r="U103" s="239"/>
      <c r="V103" s="37"/>
    </row>
    <row r="104" spans="5:22" x14ac:dyDescent="0.25">
      <c r="E104" s="236"/>
      <c r="F104" s="236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5" t="str">
        <f>'Detail Sheet'!AV98</f>
        <v/>
      </c>
      <c r="S104" s="235"/>
      <c r="T104" s="235"/>
      <c r="U104" s="239"/>
      <c r="V104" s="37"/>
    </row>
    <row r="105" spans="5:22" x14ac:dyDescent="0.25">
      <c r="E105" s="236"/>
      <c r="F105" s="236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5" t="str">
        <f>'Detail Sheet'!AV99</f>
        <v/>
      </c>
      <c r="S105" s="235"/>
      <c r="T105" s="235"/>
      <c r="U105" s="239"/>
      <c r="V105" s="37"/>
    </row>
    <row r="106" spans="5:22" x14ac:dyDescent="0.25">
      <c r="E106" s="236"/>
      <c r="F106" s="236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5" t="str">
        <f>'Detail Sheet'!AV97</f>
        <v/>
      </c>
      <c r="S106" s="235"/>
      <c r="T106" s="235"/>
      <c r="U106" s="248"/>
    </row>
    <row r="107" spans="5:22" x14ac:dyDescent="0.25">
      <c r="E107" s="236"/>
      <c r="F107" s="236"/>
      <c r="G107" s="248"/>
      <c r="H107" s="248"/>
      <c r="I107" s="248"/>
      <c r="J107" s="248"/>
      <c r="K107" s="248"/>
      <c r="L107" s="248"/>
      <c r="N107" s="248"/>
      <c r="O107" s="248"/>
      <c r="P107" s="248"/>
      <c r="Q107" s="248"/>
      <c r="R107" s="248"/>
      <c r="S107" s="248"/>
      <c r="T107" s="248"/>
      <c r="U107" s="248"/>
    </row>
    <row r="108" spans="5:22" x14ac:dyDescent="0.25">
      <c r="E108" s="236"/>
      <c r="F108" s="236"/>
      <c r="G108" s="248"/>
      <c r="H108" s="248"/>
      <c r="I108" s="248"/>
      <c r="J108" s="248"/>
      <c r="K108" s="248"/>
      <c r="L108" s="248"/>
      <c r="N108" s="248"/>
      <c r="O108" s="248"/>
      <c r="P108" s="248"/>
      <c r="Q108" s="248"/>
      <c r="R108" s="248"/>
      <c r="S108" s="248"/>
      <c r="T108" s="248"/>
      <c r="U108" s="248"/>
    </row>
    <row r="109" spans="5:22" x14ac:dyDescent="0.25">
      <c r="E109" s="236"/>
      <c r="F109" s="236"/>
      <c r="G109" s="248"/>
      <c r="H109" s="248"/>
      <c r="I109" s="248"/>
      <c r="J109" s="248"/>
      <c r="K109" s="248"/>
      <c r="L109" s="248"/>
      <c r="N109" s="248"/>
      <c r="O109" s="248"/>
      <c r="P109" s="248"/>
      <c r="Q109" s="248"/>
      <c r="R109" s="248"/>
      <c r="S109" s="248"/>
      <c r="T109" s="248"/>
      <c r="U109" s="248"/>
    </row>
    <row r="110" spans="5:22" x14ac:dyDescent="0.25">
      <c r="E110" s="236"/>
      <c r="F110" s="236"/>
      <c r="G110" s="248"/>
      <c r="H110" s="248"/>
      <c r="I110" s="248"/>
      <c r="J110" s="248"/>
      <c r="K110" s="248"/>
      <c r="L110" s="248"/>
      <c r="N110" s="248"/>
      <c r="O110" s="248"/>
      <c r="P110" s="248"/>
      <c r="Q110" s="248"/>
      <c r="R110" s="248"/>
      <c r="S110" s="248"/>
      <c r="T110" s="248"/>
      <c r="U110" s="248"/>
    </row>
    <row r="111" spans="5:22" x14ac:dyDescent="0.25">
      <c r="E111" s="236"/>
      <c r="F111" s="236"/>
      <c r="G111" s="248"/>
      <c r="H111" s="248"/>
      <c r="I111" s="248"/>
      <c r="J111" s="248"/>
      <c r="K111" s="248"/>
      <c r="L111" s="248"/>
      <c r="N111" s="248"/>
      <c r="O111" s="248"/>
      <c r="P111" s="248"/>
      <c r="Q111" s="248"/>
      <c r="R111" s="248"/>
      <c r="S111" s="248"/>
      <c r="T111" s="248"/>
      <c r="U111" s="248"/>
    </row>
    <row r="112" spans="5:22" x14ac:dyDescent="0.25">
      <c r="E112" s="236"/>
      <c r="F112" s="236"/>
      <c r="G112" s="248"/>
      <c r="H112" s="248"/>
      <c r="I112" s="248"/>
      <c r="J112" s="248"/>
      <c r="K112" s="248"/>
      <c r="L112" s="248"/>
      <c r="N112" s="248"/>
      <c r="O112" s="248"/>
      <c r="P112" s="248"/>
      <c r="Q112" s="248"/>
      <c r="R112" s="248"/>
      <c r="S112" s="248"/>
      <c r="T112" s="248"/>
      <c r="U112" s="248"/>
    </row>
    <row r="113" spans="5:21" x14ac:dyDescent="0.25">
      <c r="E113" s="236"/>
      <c r="F113" s="236"/>
      <c r="G113" s="248"/>
      <c r="H113" s="248"/>
      <c r="I113" s="248"/>
      <c r="J113" s="248"/>
      <c r="K113" s="248"/>
      <c r="L113" s="248"/>
      <c r="N113" s="248"/>
      <c r="O113" s="248"/>
      <c r="P113" s="248"/>
      <c r="Q113" s="248"/>
      <c r="R113" s="248"/>
      <c r="S113" s="248"/>
      <c r="T113" s="248"/>
      <c r="U113" s="248"/>
    </row>
    <row r="114" spans="5:21" x14ac:dyDescent="0.25">
      <c r="E114" s="236"/>
      <c r="F114" s="236"/>
      <c r="G114" s="248"/>
      <c r="H114" s="248"/>
      <c r="I114" s="248"/>
      <c r="J114" s="248"/>
      <c r="K114" s="248"/>
      <c r="L114" s="248"/>
      <c r="N114" s="248"/>
      <c r="O114" s="248"/>
      <c r="P114" s="248"/>
      <c r="Q114" s="248"/>
      <c r="R114" s="248"/>
      <c r="S114" s="248"/>
      <c r="T114" s="248"/>
      <c r="U114" s="248"/>
    </row>
    <row r="115" spans="5:21" x14ac:dyDescent="0.25">
      <c r="E115" s="236"/>
      <c r="F115" s="236"/>
      <c r="G115" s="248"/>
      <c r="H115" s="248"/>
      <c r="I115" s="248"/>
      <c r="J115" s="248"/>
      <c r="K115" s="248"/>
      <c r="L115" s="248"/>
      <c r="N115" s="248"/>
      <c r="O115" s="248"/>
      <c r="P115" s="248"/>
      <c r="Q115" s="248"/>
      <c r="R115" s="248"/>
      <c r="S115" s="248"/>
      <c r="T115" s="248"/>
      <c r="U115" s="248"/>
    </row>
    <row r="116" spans="5:21" x14ac:dyDescent="0.25">
      <c r="E116" s="236"/>
      <c r="F116" s="236"/>
      <c r="G116" s="248"/>
      <c r="H116" s="248"/>
      <c r="I116" s="248"/>
      <c r="J116" s="248"/>
      <c r="K116" s="248"/>
      <c r="L116" s="248"/>
      <c r="N116" s="248"/>
      <c r="O116" s="248"/>
      <c r="P116" s="248"/>
      <c r="Q116" s="248"/>
      <c r="R116" s="248"/>
      <c r="S116" s="248"/>
      <c r="T116" s="248"/>
      <c r="U116" s="248"/>
    </row>
    <row r="117" spans="5:21" x14ac:dyDescent="0.25">
      <c r="E117" s="236"/>
      <c r="F117" s="236"/>
      <c r="G117" s="248"/>
      <c r="H117" s="248"/>
      <c r="I117" s="248"/>
      <c r="J117" s="248"/>
      <c r="K117" s="248"/>
      <c r="L117" s="248"/>
      <c r="N117" s="248"/>
      <c r="O117" s="248"/>
      <c r="P117" s="248"/>
      <c r="Q117" s="248"/>
      <c r="R117" s="248"/>
      <c r="S117" s="248"/>
      <c r="T117" s="248"/>
      <c r="U117" s="248"/>
    </row>
    <row r="118" spans="5:21" x14ac:dyDescent="0.25">
      <c r="E118" s="236"/>
      <c r="F118" s="236"/>
      <c r="G118" s="248"/>
      <c r="H118" s="248"/>
      <c r="I118" s="248"/>
      <c r="J118" s="248"/>
      <c r="K118" s="248"/>
      <c r="L118" s="248"/>
      <c r="N118" s="248"/>
      <c r="O118" s="248"/>
      <c r="P118" s="248"/>
      <c r="Q118" s="248"/>
      <c r="R118" s="248"/>
      <c r="S118" s="248"/>
      <c r="T118" s="248"/>
      <c r="U118" s="248"/>
    </row>
    <row r="119" spans="5:21" x14ac:dyDescent="0.25">
      <c r="E119" s="236"/>
      <c r="F119" s="236"/>
      <c r="G119" s="248"/>
      <c r="H119" s="248"/>
      <c r="I119" s="248"/>
      <c r="J119" s="248"/>
      <c r="K119" s="248"/>
      <c r="L119" s="248"/>
      <c r="N119" s="248"/>
      <c r="O119" s="248"/>
      <c r="P119" s="248"/>
      <c r="Q119" s="248"/>
      <c r="R119" s="248"/>
      <c r="S119" s="248"/>
      <c r="T119" s="248"/>
      <c r="U119" s="248"/>
    </row>
    <row r="120" spans="5:21" x14ac:dyDescent="0.25">
      <c r="E120" s="236"/>
      <c r="F120" s="236"/>
      <c r="G120" s="248"/>
      <c r="H120" s="248"/>
      <c r="I120" s="248"/>
      <c r="J120" s="248"/>
      <c r="K120" s="248"/>
      <c r="L120" s="248"/>
      <c r="N120" s="248"/>
      <c r="O120" s="248"/>
      <c r="P120" s="248"/>
      <c r="Q120" s="248"/>
      <c r="R120" s="248"/>
      <c r="S120" s="248"/>
      <c r="T120" s="248"/>
      <c r="U120" s="248"/>
    </row>
    <row r="121" spans="5:21" x14ac:dyDescent="0.25">
      <c r="E121" s="236"/>
      <c r="F121" s="236"/>
      <c r="G121" s="248"/>
      <c r="H121" s="248"/>
      <c r="I121" s="248"/>
      <c r="J121" s="248"/>
      <c r="K121" s="248"/>
      <c r="L121" s="248"/>
      <c r="N121" s="248"/>
      <c r="O121" s="248"/>
      <c r="P121" s="248"/>
      <c r="Q121" s="248"/>
      <c r="R121" s="248"/>
      <c r="S121" s="248"/>
      <c r="T121" s="248"/>
      <c r="U121" s="248"/>
    </row>
    <row r="122" spans="5:21" x14ac:dyDescent="0.25">
      <c r="E122" s="236"/>
      <c r="F122" s="236"/>
      <c r="G122" s="248"/>
      <c r="H122" s="248"/>
      <c r="I122" s="248"/>
      <c r="J122" s="248"/>
      <c r="K122" s="248"/>
      <c r="L122" s="248"/>
      <c r="N122" s="248"/>
      <c r="O122" s="248"/>
      <c r="P122" s="248"/>
      <c r="Q122" s="248"/>
      <c r="R122" s="248"/>
      <c r="S122" s="248"/>
      <c r="T122" s="248"/>
      <c r="U122" s="248"/>
    </row>
    <row r="123" spans="5:21" x14ac:dyDescent="0.25">
      <c r="E123" s="236"/>
      <c r="F123" s="236"/>
      <c r="G123" s="248"/>
      <c r="H123" s="248"/>
      <c r="I123" s="248"/>
      <c r="J123" s="248"/>
      <c r="K123" s="248"/>
      <c r="L123" s="248"/>
      <c r="N123" s="248"/>
      <c r="O123" s="248"/>
      <c r="P123" s="248"/>
      <c r="Q123" s="248"/>
      <c r="R123" s="248"/>
      <c r="S123" s="248"/>
      <c r="T123" s="248"/>
      <c r="U123" s="248"/>
    </row>
    <row r="124" spans="5:21" x14ac:dyDescent="0.25">
      <c r="E124" s="236"/>
      <c r="F124" s="236"/>
      <c r="G124" s="248"/>
      <c r="H124" s="248"/>
      <c r="I124" s="248"/>
      <c r="J124" s="248"/>
      <c r="K124" s="248"/>
      <c r="L124" s="248"/>
      <c r="N124" s="248"/>
      <c r="O124" s="248"/>
      <c r="P124" s="248"/>
      <c r="Q124" s="248"/>
      <c r="R124" s="248"/>
      <c r="S124" s="248"/>
      <c r="T124" s="248"/>
      <c r="U124" s="248"/>
    </row>
    <row r="125" spans="5:21" x14ac:dyDescent="0.25">
      <c r="E125" s="236"/>
      <c r="F125" s="236"/>
      <c r="G125" s="248"/>
      <c r="H125" s="248"/>
      <c r="I125" s="248"/>
      <c r="J125" s="248"/>
      <c r="K125" s="248"/>
      <c r="L125" s="248"/>
      <c r="N125" s="248"/>
      <c r="O125" s="248"/>
      <c r="P125" s="248"/>
      <c r="Q125" s="248"/>
      <c r="R125" s="248"/>
      <c r="S125" s="248"/>
      <c r="T125" s="248"/>
      <c r="U125" s="248"/>
    </row>
    <row r="126" spans="5:21" x14ac:dyDescent="0.25">
      <c r="E126" s="236"/>
      <c r="F126" s="236"/>
      <c r="G126" s="248"/>
      <c r="H126" s="248"/>
      <c r="I126" s="248"/>
      <c r="J126" s="248"/>
      <c r="K126" s="248"/>
      <c r="L126" s="248"/>
      <c r="N126" s="248"/>
      <c r="O126" s="248"/>
      <c r="P126" s="248"/>
      <c r="Q126" s="248"/>
      <c r="R126" s="248"/>
      <c r="S126" s="248"/>
      <c r="T126" s="248"/>
      <c r="U126" s="248"/>
    </row>
    <row r="127" spans="5:21" x14ac:dyDescent="0.25">
      <c r="E127" s="236"/>
      <c r="F127" s="236"/>
      <c r="G127" s="248"/>
      <c r="H127" s="248"/>
      <c r="I127" s="248"/>
      <c r="J127" s="248"/>
      <c r="K127" s="248"/>
      <c r="L127" s="248"/>
      <c r="N127" s="248"/>
      <c r="O127" s="248"/>
      <c r="P127" s="248"/>
      <c r="Q127" s="248"/>
      <c r="R127" s="248"/>
      <c r="S127" s="248"/>
      <c r="T127" s="248"/>
      <c r="U127" s="248"/>
    </row>
    <row r="128" spans="5:21" x14ac:dyDescent="0.25">
      <c r="E128" s="236"/>
      <c r="F128" s="236"/>
      <c r="G128" s="248"/>
      <c r="H128" s="248"/>
      <c r="I128" s="248"/>
      <c r="J128" s="248"/>
      <c r="K128" s="248"/>
      <c r="L128" s="248"/>
      <c r="N128" s="248"/>
      <c r="O128" s="248"/>
      <c r="P128" s="248"/>
      <c r="Q128" s="248"/>
      <c r="R128" s="248"/>
      <c r="S128" s="248"/>
      <c r="T128" s="248"/>
      <c r="U128" s="248"/>
    </row>
    <row r="129" spans="5:21" x14ac:dyDescent="0.25">
      <c r="E129" s="236"/>
      <c r="F129" s="236"/>
      <c r="G129" s="248"/>
      <c r="H129" s="248"/>
      <c r="I129" s="248"/>
      <c r="J129" s="248"/>
      <c r="K129" s="248"/>
      <c r="L129" s="248"/>
      <c r="N129" s="248"/>
      <c r="O129" s="248"/>
      <c r="P129" s="248"/>
      <c r="Q129" s="248"/>
      <c r="R129" s="248"/>
      <c r="S129" s="248"/>
      <c r="T129" s="248"/>
      <c r="U129" s="248"/>
    </row>
    <row r="130" spans="5:21" x14ac:dyDescent="0.25">
      <c r="E130" s="236"/>
      <c r="F130" s="236"/>
      <c r="G130" s="248"/>
      <c r="H130" s="248"/>
      <c r="I130" s="248"/>
      <c r="J130" s="248"/>
      <c r="K130" s="248"/>
      <c r="L130" s="248"/>
      <c r="N130" s="248"/>
      <c r="O130" s="248"/>
      <c r="P130" s="248"/>
      <c r="Q130" s="248"/>
      <c r="R130" s="248"/>
      <c r="S130" s="248"/>
      <c r="T130" s="248"/>
      <c r="U130" s="248"/>
    </row>
    <row r="131" spans="5:21" x14ac:dyDescent="0.25">
      <c r="E131" s="236"/>
      <c r="F131" s="236"/>
      <c r="G131" s="248"/>
      <c r="H131" s="248"/>
      <c r="I131" s="248"/>
      <c r="J131" s="248"/>
      <c r="K131" s="248"/>
      <c r="L131" s="248"/>
      <c r="N131" s="248"/>
      <c r="O131" s="248"/>
      <c r="P131" s="248"/>
      <c r="Q131" s="248"/>
      <c r="R131" s="248"/>
      <c r="S131" s="248"/>
      <c r="T131" s="248"/>
      <c r="U131" s="248"/>
    </row>
    <row r="132" spans="5:21" x14ac:dyDescent="0.25">
      <c r="E132" s="236"/>
      <c r="F132" s="236"/>
      <c r="G132" s="248"/>
      <c r="H132" s="248"/>
      <c r="I132" s="248"/>
      <c r="J132" s="248"/>
      <c r="K132" s="248"/>
      <c r="L132" s="248"/>
      <c r="N132" s="248"/>
      <c r="O132" s="248"/>
      <c r="P132" s="248"/>
      <c r="Q132" s="248"/>
      <c r="R132" s="248"/>
      <c r="S132" s="248"/>
      <c r="T132" s="248"/>
      <c r="U132" s="248"/>
    </row>
    <row r="133" spans="5:21" x14ac:dyDescent="0.25">
      <c r="E133" s="236"/>
      <c r="F133" s="236"/>
      <c r="G133" s="248"/>
      <c r="H133" s="248"/>
      <c r="I133" s="248"/>
      <c r="J133" s="248"/>
      <c r="K133" s="248"/>
      <c r="L133" s="248"/>
      <c r="N133" s="248"/>
      <c r="O133" s="248"/>
      <c r="P133" s="248"/>
      <c r="Q133" s="248"/>
      <c r="R133" s="248"/>
      <c r="S133" s="248"/>
      <c r="T133" s="248"/>
      <c r="U133" s="248"/>
    </row>
    <row r="134" spans="5:21" x14ac:dyDescent="0.25">
      <c r="E134" s="236"/>
      <c r="F134" s="236"/>
      <c r="G134" s="248"/>
      <c r="H134" s="248"/>
      <c r="I134" s="248"/>
      <c r="J134" s="248"/>
      <c r="K134" s="248"/>
      <c r="L134" s="248"/>
      <c r="N134" s="248"/>
      <c r="O134" s="248"/>
      <c r="P134" s="248"/>
      <c r="Q134" s="248"/>
      <c r="R134" s="248"/>
      <c r="S134" s="248"/>
      <c r="T134" s="248"/>
      <c r="U134" s="248"/>
    </row>
    <row r="135" spans="5:21" x14ac:dyDescent="0.25">
      <c r="E135" s="236"/>
      <c r="F135" s="236"/>
      <c r="G135" s="248"/>
      <c r="H135" s="248"/>
      <c r="I135" s="248"/>
      <c r="J135" s="248"/>
      <c r="K135" s="248"/>
      <c r="L135" s="248"/>
      <c r="N135" s="248"/>
      <c r="O135" s="248"/>
      <c r="P135" s="248"/>
      <c r="Q135" s="248"/>
      <c r="R135" s="248"/>
      <c r="S135" s="248"/>
      <c r="T135" s="248"/>
      <c r="U135" s="248"/>
    </row>
    <row r="136" spans="5:21" x14ac:dyDescent="0.25">
      <c r="E136" s="236"/>
      <c r="F136" s="236"/>
      <c r="G136" s="248"/>
      <c r="H136" s="248"/>
      <c r="I136" s="248"/>
      <c r="J136" s="248"/>
      <c r="K136" s="248"/>
      <c r="L136" s="248"/>
      <c r="N136" s="248"/>
      <c r="O136" s="248"/>
      <c r="P136" s="248"/>
      <c r="Q136" s="248"/>
      <c r="R136" s="248"/>
      <c r="S136" s="248"/>
      <c r="T136" s="248"/>
      <c r="U136" s="248"/>
    </row>
    <row r="137" spans="5:21" x14ac:dyDescent="0.25">
      <c r="E137" s="236"/>
      <c r="F137" s="236"/>
      <c r="G137" s="248"/>
      <c r="H137" s="248"/>
      <c r="I137" s="248"/>
      <c r="J137" s="248"/>
      <c r="K137" s="248"/>
      <c r="L137" s="248"/>
      <c r="N137" s="248"/>
      <c r="O137" s="248"/>
      <c r="P137" s="248"/>
      <c r="Q137" s="248"/>
      <c r="R137" s="248"/>
      <c r="S137" s="248"/>
      <c r="T137" s="248"/>
      <c r="U137" s="248"/>
    </row>
    <row r="138" spans="5:21" x14ac:dyDescent="0.25">
      <c r="E138" s="236"/>
      <c r="F138" s="236"/>
      <c r="G138" s="248"/>
      <c r="H138" s="248"/>
      <c r="I138" s="248"/>
      <c r="J138" s="248"/>
      <c r="K138" s="248"/>
      <c r="L138" s="248"/>
      <c r="N138" s="248"/>
      <c r="O138" s="248"/>
      <c r="P138" s="248"/>
      <c r="Q138" s="248"/>
      <c r="R138" s="248"/>
      <c r="S138" s="248"/>
      <c r="T138" s="248"/>
      <c r="U138" s="248"/>
    </row>
    <row r="139" spans="5:21" x14ac:dyDescent="0.25">
      <c r="E139" s="236"/>
      <c r="F139" s="236"/>
      <c r="G139" s="248"/>
      <c r="H139" s="248"/>
      <c r="I139" s="248"/>
      <c r="J139" s="248"/>
      <c r="K139" s="248"/>
      <c r="L139" s="248"/>
      <c r="N139" s="248"/>
      <c r="O139" s="248"/>
      <c r="P139" s="248"/>
      <c r="Q139" s="248"/>
      <c r="R139" s="248"/>
      <c r="S139" s="248"/>
      <c r="T139" s="248"/>
      <c r="U139" s="248"/>
    </row>
    <row r="140" spans="5:21" x14ac:dyDescent="0.25">
      <c r="E140" s="236"/>
      <c r="F140" s="236"/>
      <c r="G140" s="248"/>
      <c r="H140" s="248"/>
      <c r="I140" s="248"/>
      <c r="J140" s="248"/>
      <c r="K140" s="248"/>
      <c r="L140" s="248"/>
      <c r="N140" s="248"/>
      <c r="O140" s="248"/>
      <c r="P140" s="248"/>
      <c r="Q140" s="248"/>
      <c r="R140" s="248"/>
      <c r="S140" s="248"/>
      <c r="T140" s="248"/>
      <c r="U140" s="248"/>
    </row>
    <row r="141" spans="5:21" x14ac:dyDescent="0.25">
      <c r="E141" s="236"/>
      <c r="F141" s="236"/>
      <c r="G141" s="248"/>
      <c r="H141" s="248"/>
      <c r="I141" s="248"/>
      <c r="J141" s="248"/>
      <c r="K141" s="248"/>
      <c r="L141" s="248"/>
      <c r="N141" s="248"/>
      <c r="O141" s="248"/>
      <c r="P141" s="248"/>
      <c r="Q141" s="248"/>
      <c r="R141" s="248"/>
      <c r="S141" s="248"/>
      <c r="T141" s="248"/>
      <c r="U141" s="248"/>
    </row>
    <row r="142" spans="5:21" x14ac:dyDescent="0.25">
      <c r="E142" s="236"/>
      <c r="F142" s="236"/>
      <c r="G142" s="248"/>
      <c r="H142" s="248"/>
      <c r="I142" s="248"/>
      <c r="J142" s="248"/>
      <c r="K142" s="248"/>
      <c r="L142" s="248"/>
      <c r="N142" s="248"/>
      <c r="O142" s="248"/>
      <c r="P142" s="248"/>
      <c r="Q142" s="248"/>
      <c r="R142" s="248"/>
      <c r="S142" s="248"/>
      <c r="T142" s="248"/>
      <c r="U142" s="248"/>
    </row>
    <row r="143" spans="5:21" x14ac:dyDescent="0.25">
      <c r="E143" s="236"/>
      <c r="F143" s="236"/>
      <c r="G143" s="248"/>
      <c r="H143" s="248"/>
      <c r="I143" s="248"/>
      <c r="J143" s="248"/>
      <c r="K143" s="248"/>
      <c r="L143" s="248"/>
      <c r="N143" s="248"/>
      <c r="O143" s="248"/>
      <c r="P143" s="248"/>
      <c r="Q143" s="248"/>
      <c r="R143" s="248"/>
      <c r="S143" s="248"/>
      <c r="T143" s="248"/>
      <c r="U143" s="248"/>
    </row>
    <row r="144" spans="5:21" x14ac:dyDescent="0.25">
      <c r="E144" s="236"/>
      <c r="F144" s="236"/>
      <c r="G144" s="248"/>
      <c r="H144" s="248"/>
      <c r="I144" s="248"/>
      <c r="J144" s="248"/>
      <c r="K144" s="248"/>
      <c r="L144" s="248"/>
      <c r="N144" s="248"/>
      <c r="O144" s="248"/>
      <c r="P144" s="248"/>
      <c r="Q144" s="248"/>
      <c r="R144" s="248"/>
      <c r="S144" s="248"/>
      <c r="T144" s="248"/>
      <c r="U144" s="248"/>
    </row>
    <row r="145" spans="5:21" x14ac:dyDescent="0.25">
      <c r="E145" s="236"/>
      <c r="F145" s="236"/>
      <c r="G145" s="248"/>
      <c r="H145" s="248"/>
      <c r="I145" s="248"/>
      <c r="J145" s="248"/>
      <c r="K145" s="248"/>
      <c r="L145" s="248"/>
      <c r="N145" s="248"/>
      <c r="O145" s="248"/>
      <c r="P145" s="248"/>
      <c r="Q145" s="248"/>
      <c r="R145" s="248"/>
      <c r="S145" s="248"/>
      <c r="T145" s="248"/>
      <c r="U145" s="248"/>
    </row>
    <row r="146" spans="5:21" x14ac:dyDescent="0.25">
      <c r="E146" s="236"/>
      <c r="F146" s="236"/>
      <c r="G146" s="248"/>
      <c r="H146" s="248"/>
      <c r="I146" s="248"/>
      <c r="J146" s="248"/>
      <c r="K146" s="248"/>
      <c r="L146" s="248"/>
      <c r="N146" s="248"/>
      <c r="O146" s="248"/>
      <c r="P146" s="248"/>
      <c r="Q146" s="248"/>
      <c r="R146" s="248"/>
      <c r="S146" s="248"/>
      <c r="T146" s="248"/>
      <c r="U146" s="248"/>
    </row>
    <row r="147" spans="5:21" x14ac:dyDescent="0.25">
      <c r="E147" s="236"/>
      <c r="F147" s="236"/>
      <c r="G147" s="248"/>
      <c r="H147" s="248"/>
      <c r="I147" s="248"/>
      <c r="J147" s="248"/>
      <c r="K147" s="248"/>
      <c r="L147" s="248"/>
      <c r="N147" s="248"/>
      <c r="O147" s="248"/>
      <c r="P147" s="248"/>
      <c r="Q147" s="248"/>
      <c r="R147" s="248"/>
      <c r="S147" s="248"/>
      <c r="T147" s="248"/>
      <c r="U147" s="248"/>
    </row>
    <row r="148" spans="5:21" x14ac:dyDescent="0.25">
      <c r="E148" s="236"/>
      <c r="F148" s="236"/>
      <c r="G148" s="248"/>
      <c r="H148" s="248"/>
      <c r="I148" s="248"/>
      <c r="J148" s="248"/>
      <c r="K148" s="248"/>
      <c r="L148" s="248"/>
      <c r="N148" s="248"/>
      <c r="O148" s="248"/>
      <c r="P148" s="248"/>
      <c r="Q148" s="248"/>
      <c r="R148" s="248"/>
      <c r="S148" s="248"/>
      <c r="T148" s="248"/>
      <c r="U148" s="248"/>
    </row>
    <row r="149" spans="5:21" x14ac:dyDescent="0.25">
      <c r="E149" s="236"/>
      <c r="F149" s="236"/>
      <c r="G149" s="248"/>
      <c r="H149" s="248"/>
      <c r="I149" s="248"/>
      <c r="J149" s="248"/>
      <c r="K149" s="248"/>
      <c r="L149" s="248"/>
      <c r="N149" s="248"/>
      <c r="O149" s="248"/>
      <c r="P149" s="248"/>
      <c r="Q149" s="248"/>
      <c r="R149" s="248"/>
      <c r="S149" s="248"/>
      <c r="T149" s="248"/>
      <c r="U149" s="248"/>
    </row>
    <row r="150" spans="5:21" x14ac:dyDescent="0.25">
      <c r="E150" s="236"/>
      <c r="F150" s="236"/>
      <c r="G150" s="248"/>
      <c r="H150" s="248"/>
      <c r="I150" s="248"/>
      <c r="J150" s="248"/>
      <c r="K150" s="248"/>
      <c r="L150" s="248"/>
      <c r="N150" s="248"/>
      <c r="O150" s="248"/>
      <c r="P150" s="248"/>
      <c r="Q150" s="248"/>
      <c r="R150" s="248"/>
      <c r="S150" s="248"/>
      <c r="T150" s="248"/>
      <c r="U150" s="248"/>
    </row>
    <row r="151" spans="5:21" x14ac:dyDescent="0.25">
      <c r="E151" s="236"/>
      <c r="F151" s="236"/>
      <c r="G151" s="248"/>
      <c r="H151" s="248"/>
      <c r="I151" s="248"/>
      <c r="J151" s="248"/>
      <c r="K151" s="248"/>
      <c r="L151" s="248"/>
      <c r="N151" s="248"/>
      <c r="O151" s="248"/>
      <c r="P151" s="248"/>
      <c r="Q151" s="248"/>
      <c r="R151" s="248"/>
      <c r="S151" s="248"/>
      <c r="T151" s="248"/>
      <c r="U151" s="248"/>
    </row>
    <row r="152" spans="5:21" x14ac:dyDescent="0.25">
      <c r="E152" s="236"/>
      <c r="F152" s="236"/>
      <c r="G152" s="248"/>
      <c r="H152" s="248"/>
      <c r="I152" s="248"/>
      <c r="J152" s="248"/>
      <c r="K152" s="248"/>
      <c r="L152" s="248"/>
      <c r="N152" s="248"/>
      <c r="O152" s="248"/>
      <c r="P152" s="248"/>
      <c r="Q152" s="248"/>
      <c r="R152" s="248"/>
      <c r="S152" s="248"/>
      <c r="T152" s="248"/>
      <c r="U152" s="248"/>
    </row>
    <row r="153" spans="5:21" x14ac:dyDescent="0.25">
      <c r="E153" s="236"/>
      <c r="F153" s="236"/>
      <c r="G153" s="248"/>
      <c r="H153" s="248"/>
      <c r="I153" s="248"/>
      <c r="J153" s="248"/>
      <c r="K153" s="248"/>
      <c r="L153" s="248"/>
      <c r="N153" s="248"/>
      <c r="O153" s="248"/>
      <c r="P153" s="248"/>
      <c r="Q153" s="248"/>
      <c r="R153" s="248"/>
      <c r="S153" s="248"/>
      <c r="T153" s="248"/>
      <c r="U153" s="248"/>
    </row>
    <row r="154" spans="5:21" x14ac:dyDescent="0.25">
      <c r="E154" s="236"/>
      <c r="F154" s="236"/>
      <c r="G154" s="248"/>
      <c r="H154" s="248"/>
      <c r="I154" s="248"/>
      <c r="J154" s="248"/>
      <c r="K154" s="248"/>
      <c r="L154" s="248"/>
      <c r="N154" s="248"/>
      <c r="O154" s="248"/>
      <c r="P154" s="248"/>
      <c r="Q154" s="248"/>
      <c r="R154" s="248"/>
      <c r="S154" s="248"/>
      <c r="T154" s="248"/>
      <c r="U154" s="248"/>
    </row>
    <row r="155" spans="5:21" x14ac:dyDescent="0.25">
      <c r="E155" s="236"/>
      <c r="F155" s="236"/>
      <c r="G155" s="248"/>
      <c r="H155" s="248"/>
      <c r="I155" s="248"/>
      <c r="J155" s="248"/>
      <c r="K155" s="248"/>
      <c r="L155" s="248"/>
      <c r="N155" s="248"/>
      <c r="O155" s="248"/>
      <c r="P155" s="248"/>
      <c r="Q155" s="248"/>
      <c r="R155" s="248"/>
      <c r="S155" s="248"/>
      <c r="T155" s="248"/>
      <c r="U155" s="248"/>
    </row>
    <row r="156" spans="5:21" x14ac:dyDescent="0.25">
      <c r="E156" s="236"/>
      <c r="F156" s="236"/>
      <c r="G156" s="248"/>
      <c r="H156" s="248"/>
      <c r="I156" s="248"/>
      <c r="J156" s="248"/>
      <c r="K156" s="248"/>
      <c r="L156" s="248"/>
      <c r="N156" s="248"/>
      <c r="O156" s="248"/>
      <c r="P156" s="248"/>
      <c r="Q156" s="248"/>
      <c r="R156" s="248"/>
      <c r="S156" s="248"/>
      <c r="T156" s="248"/>
      <c r="U156" s="248"/>
    </row>
    <row r="157" spans="5:21" x14ac:dyDescent="0.25">
      <c r="E157" s="236"/>
      <c r="F157" s="236"/>
      <c r="G157" s="248"/>
      <c r="H157" s="248"/>
      <c r="I157" s="248"/>
      <c r="J157" s="248"/>
      <c r="K157" s="248"/>
      <c r="L157" s="248"/>
      <c r="N157" s="248"/>
      <c r="O157" s="248"/>
      <c r="P157" s="248"/>
      <c r="Q157" s="248"/>
      <c r="R157" s="248"/>
      <c r="S157" s="248"/>
      <c r="T157" s="248"/>
      <c r="U157" s="248"/>
    </row>
    <row r="158" spans="5:21" x14ac:dyDescent="0.25">
      <c r="E158" s="236"/>
      <c r="F158" s="236"/>
      <c r="G158" s="248"/>
      <c r="H158" s="248"/>
      <c r="I158" s="248"/>
      <c r="J158" s="248"/>
      <c r="K158" s="248"/>
      <c r="L158" s="248"/>
      <c r="N158" s="248"/>
      <c r="O158" s="248"/>
      <c r="P158" s="248"/>
      <c r="Q158" s="248"/>
      <c r="R158" s="248"/>
      <c r="S158" s="248"/>
      <c r="T158" s="248"/>
      <c r="U158" s="248"/>
    </row>
    <row r="159" spans="5:21" x14ac:dyDescent="0.25">
      <c r="E159" s="236"/>
      <c r="F159" s="236"/>
      <c r="G159" s="248"/>
      <c r="H159" s="248"/>
      <c r="I159" s="248"/>
      <c r="J159" s="248"/>
      <c r="K159" s="248"/>
      <c r="L159" s="248"/>
      <c r="N159" s="248"/>
      <c r="O159" s="248"/>
      <c r="P159" s="248"/>
      <c r="Q159" s="248"/>
      <c r="R159" s="248"/>
      <c r="S159" s="248"/>
      <c r="T159" s="248"/>
      <c r="U159" s="248"/>
    </row>
    <row r="160" spans="5:21" x14ac:dyDescent="0.25">
      <c r="E160" s="236"/>
      <c r="F160" s="236"/>
      <c r="G160" s="248"/>
      <c r="H160" s="248"/>
      <c r="I160" s="248"/>
      <c r="J160" s="248"/>
      <c r="K160" s="248"/>
      <c r="L160" s="248"/>
      <c r="N160" s="248"/>
      <c r="O160" s="248"/>
      <c r="P160" s="248"/>
      <c r="Q160" s="248"/>
      <c r="R160" s="248"/>
      <c r="S160" s="248"/>
      <c r="T160" s="248"/>
      <c r="U160" s="248"/>
    </row>
    <row r="161" spans="5:21" x14ac:dyDescent="0.25">
      <c r="E161" s="236"/>
      <c r="F161" s="236"/>
      <c r="G161" s="248"/>
      <c r="H161" s="248"/>
      <c r="I161" s="248"/>
      <c r="J161" s="248"/>
      <c r="K161" s="248"/>
      <c r="L161" s="248"/>
      <c r="N161" s="248"/>
      <c r="O161" s="248"/>
      <c r="P161" s="248"/>
      <c r="Q161" s="248"/>
      <c r="R161" s="248"/>
      <c r="S161" s="248"/>
      <c r="T161" s="248"/>
      <c r="U161" s="248"/>
    </row>
    <row r="162" spans="5:21" x14ac:dyDescent="0.25">
      <c r="E162" s="236"/>
      <c r="F162" s="236"/>
      <c r="G162" s="248"/>
      <c r="H162" s="248"/>
      <c r="I162" s="248"/>
      <c r="J162" s="248"/>
      <c r="K162" s="248"/>
      <c r="L162" s="248"/>
      <c r="N162" s="248"/>
      <c r="O162" s="248"/>
      <c r="P162" s="248"/>
      <c r="Q162" s="248"/>
      <c r="R162" s="248"/>
      <c r="S162" s="248"/>
      <c r="T162" s="248"/>
      <c r="U162" s="248"/>
    </row>
    <row r="163" spans="5:21" x14ac:dyDescent="0.25">
      <c r="E163" s="236"/>
      <c r="F163" s="236"/>
      <c r="G163" s="248"/>
      <c r="H163" s="248"/>
      <c r="I163" s="248"/>
      <c r="J163" s="248"/>
      <c r="K163" s="248"/>
      <c r="L163" s="248"/>
      <c r="N163" s="248"/>
      <c r="O163" s="248"/>
      <c r="P163" s="248"/>
      <c r="Q163" s="248"/>
      <c r="R163" s="248"/>
      <c r="S163" s="248"/>
      <c r="T163" s="248"/>
      <c r="U163" s="248"/>
    </row>
    <row r="164" spans="5:21" x14ac:dyDescent="0.25">
      <c r="E164" s="236"/>
      <c r="F164" s="236"/>
      <c r="G164" s="248"/>
      <c r="H164" s="248"/>
      <c r="I164" s="248"/>
      <c r="J164" s="248"/>
      <c r="K164" s="248"/>
      <c r="L164" s="248"/>
      <c r="N164" s="248"/>
      <c r="O164" s="248"/>
      <c r="P164" s="248"/>
      <c r="Q164" s="248"/>
      <c r="R164" s="248"/>
      <c r="S164" s="248"/>
      <c r="T164" s="248"/>
      <c r="U164" s="248"/>
    </row>
    <row r="165" spans="5:21" x14ac:dyDescent="0.25">
      <c r="E165" s="236"/>
      <c r="F165" s="236"/>
      <c r="G165" s="248"/>
      <c r="H165" s="248"/>
      <c r="I165" s="248"/>
      <c r="J165" s="248"/>
      <c r="K165" s="248"/>
      <c r="L165" s="248"/>
      <c r="N165" s="248"/>
      <c r="O165" s="248"/>
      <c r="P165" s="248"/>
      <c r="Q165" s="248"/>
      <c r="R165" s="248"/>
      <c r="S165" s="248"/>
      <c r="T165" s="248"/>
      <c r="U165" s="248"/>
    </row>
    <row r="166" spans="5:21" x14ac:dyDescent="0.25">
      <c r="E166" s="236"/>
      <c r="F166" s="236"/>
      <c r="G166" s="248"/>
      <c r="H166" s="248"/>
      <c r="I166" s="248"/>
      <c r="J166" s="248"/>
      <c r="K166" s="248"/>
      <c r="L166" s="248"/>
      <c r="N166" s="248"/>
      <c r="O166" s="248"/>
      <c r="P166" s="248"/>
      <c r="Q166" s="248"/>
      <c r="R166" s="248"/>
      <c r="S166" s="248"/>
      <c r="T166" s="248"/>
      <c r="U166" s="248"/>
    </row>
    <row r="167" spans="5:21" x14ac:dyDescent="0.25">
      <c r="E167" s="236"/>
      <c r="F167" s="236"/>
      <c r="G167" s="248"/>
      <c r="H167" s="248"/>
      <c r="I167" s="248"/>
      <c r="J167" s="248"/>
      <c r="K167" s="248"/>
      <c r="L167" s="248"/>
      <c r="N167" s="248"/>
      <c r="O167" s="248"/>
      <c r="P167" s="248"/>
      <c r="Q167" s="248"/>
      <c r="R167" s="248"/>
      <c r="S167" s="248"/>
      <c r="T167" s="248"/>
      <c r="U167" s="248"/>
    </row>
    <row r="168" spans="5:21" x14ac:dyDescent="0.25">
      <c r="E168" s="236"/>
      <c r="F168" s="236"/>
      <c r="G168" s="248"/>
      <c r="H168" s="248"/>
      <c r="I168" s="248"/>
      <c r="J168" s="248"/>
      <c r="K168" s="248"/>
      <c r="L168" s="248"/>
      <c r="N168" s="248"/>
      <c r="O168" s="248"/>
      <c r="P168" s="248"/>
      <c r="Q168" s="248"/>
      <c r="R168" s="248"/>
      <c r="S168" s="248"/>
      <c r="T168" s="248"/>
      <c r="U168" s="248"/>
    </row>
    <row r="169" spans="5:21" x14ac:dyDescent="0.25">
      <c r="E169" s="236"/>
      <c r="F169" s="236"/>
      <c r="G169" s="248"/>
      <c r="H169" s="248"/>
      <c r="I169" s="248"/>
      <c r="J169" s="248"/>
      <c r="K169" s="248"/>
      <c r="L169" s="248"/>
      <c r="N169" s="248"/>
      <c r="O169" s="248"/>
      <c r="P169" s="248"/>
      <c r="Q169" s="248"/>
      <c r="R169" s="248"/>
      <c r="S169" s="248"/>
      <c r="T169" s="248"/>
      <c r="U169" s="248"/>
    </row>
    <row r="170" spans="5:21" x14ac:dyDescent="0.25">
      <c r="E170" s="236"/>
      <c r="F170" s="236"/>
      <c r="G170" s="248"/>
      <c r="H170" s="248"/>
      <c r="I170" s="248"/>
      <c r="J170" s="248"/>
      <c r="K170" s="248"/>
      <c r="L170" s="248"/>
      <c r="N170" s="248"/>
      <c r="O170" s="248"/>
      <c r="P170" s="248"/>
      <c r="Q170" s="248"/>
      <c r="R170" s="248"/>
      <c r="S170" s="248"/>
      <c r="T170" s="248"/>
      <c r="U170" s="248"/>
    </row>
    <row r="171" spans="5:21" x14ac:dyDescent="0.25">
      <c r="E171" s="236"/>
      <c r="F171" s="236"/>
      <c r="G171" s="248"/>
      <c r="H171" s="248"/>
      <c r="I171" s="248"/>
      <c r="J171" s="248"/>
      <c r="K171" s="248"/>
      <c r="L171" s="248"/>
      <c r="N171" s="248"/>
      <c r="O171" s="248"/>
      <c r="P171" s="248"/>
      <c r="Q171" s="248"/>
      <c r="R171" s="248"/>
      <c r="S171" s="248"/>
      <c r="T171" s="248"/>
      <c r="U171" s="248"/>
    </row>
    <row r="172" spans="5:21" x14ac:dyDescent="0.25">
      <c r="E172" s="236"/>
      <c r="F172" s="236"/>
      <c r="G172" s="248"/>
      <c r="H172" s="248"/>
      <c r="I172" s="248"/>
      <c r="J172" s="248"/>
      <c r="K172" s="248"/>
      <c r="L172" s="248"/>
      <c r="N172" s="248"/>
      <c r="O172" s="248"/>
      <c r="P172" s="248"/>
      <c r="Q172" s="248"/>
      <c r="R172" s="248"/>
      <c r="S172" s="248"/>
      <c r="T172" s="248"/>
      <c r="U172" s="248"/>
    </row>
    <row r="173" spans="5:21" x14ac:dyDescent="0.25">
      <c r="E173" s="236"/>
      <c r="F173" s="236"/>
      <c r="G173" s="248"/>
      <c r="H173" s="248"/>
      <c r="I173" s="248"/>
      <c r="J173" s="248"/>
      <c r="K173" s="248"/>
      <c r="L173" s="248"/>
      <c r="N173" s="248"/>
      <c r="O173" s="248"/>
      <c r="P173" s="248"/>
      <c r="Q173" s="248"/>
      <c r="R173" s="248"/>
      <c r="S173" s="248"/>
      <c r="T173" s="248"/>
      <c r="U173" s="248"/>
    </row>
    <row r="174" spans="5:21" x14ac:dyDescent="0.25">
      <c r="E174" s="236"/>
      <c r="F174" s="236"/>
      <c r="G174" s="248"/>
      <c r="H174" s="248"/>
      <c r="I174" s="248"/>
      <c r="J174" s="248"/>
      <c r="K174" s="248"/>
      <c r="L174" s="248"/>
      <c r="N174" s="248"/>
      <c r="O174" s="248"/>
      <c r="P174" s="248"/>
      <c r="Q174" s="248"/>
      <c r="R174" s="248"/>
      <c r="S174" s="248"/>
      <c r="T174" s="248"/>
      <c r="U174" s="248"/>
    </row>
    <row r="175" spans="5:21" x14ac:dyDescent="0.25">
      <c r="E175" s="236"/>
      <c r="F175" s="236"/>
      <c r="G175" s="248"/>
      <c r="H175" s="248"/>
      <c r="I175" s="248"/>
      <c r="J175" s="248"/>
      <c r="K175" s="248"/>
      <c r="L175" s="248"/>
      <c r="N175" s="248"/>
      <c r="O175" s="248"/>
      <c r="P175" s="248"/>
      <c r="Q175" s="248"/>
      <c r="R175" s="248"/>
      <c r="S175" s="248"/>
      <c r="T175" s="248"/>
      <c r="U175" s="248"/>
    </row>
    <row r="176" spans="5:21" x14ac:dyDescent="0.25">
      <c r="E176" s="236"/>
      <c r="F176" s="236"/>
      <c r="G176" s="248"/>
      <c r="H176" s="248"/>
      <c r="I176" s="248"/>
      <c r="J176" s="248"/>
      <c r="K176" s="248"/>
      <c r="L176" s="248"/>
      <c r="N176" s="248"/>
      <c r="O176" s="248"/>
      <c r="P176" s="248"/>
      <c r="Q176" s="248"/>
      <c r="R176" s="248"/>
      <c r="S176" s="248"/>
      <c r="T176" s="248"/>
      <c r="U176" s="248"/>
    </row>
    <row r="177" spans="5:21" x14ac:dyDescent="0.25">
      <c r="E177" s="236"/>
      <c r="F177" s="236"/>
      <c r="G177" s="248"/>
      <c r="H177" s="248"/>
      <c r="I177" s="248"/>
      <c r="J177" s="248"/>
      <c r="K177" s="248"/>
      <c r="L177" s="248"/>
      <c r="N177" s="248"/>
      <c r="O177" s="248"/>
      <c r="P177" s="248"/>
      <c r="Q177" s="248"/>
      <c r="R177" s="248"/>
      <c r="S177" s="248"/>
      <c r="T177" s="248"/>
      <c r="U177" s="248"/>
    </row>
    <row r="178" spans="5:21" x14ac:dyDescent="0.25">
      <c r="E178" s="236"/>
      <c r="F178" s="236"/>
      <c r="G178" s="248"/>
      <c r="H178" s="248"/>
      <c r="I178" s="248"/>
      <c r="J178" s="248"/>
      <c r="K178" s="248"/>
      <c r="L178" s="248"/>
      <c r="N178" s="248"/>
      <c r="O178" s="248"/>
      <c r="P178" s="248"/>
      <c r="Q178" s="248"/>
      <c r="R178" s="248"/>
      <c r="S178" s="248"/>
      <c r="T178" s="248"/>
      <c r="U178" s="248"/>
    </row>
    <row r="179" spans="5:21" x14ac:dyDescent="0.25">
      <c r="E179" s="236"/>
      <c r="F179" s="236"/>
      <c r="G179" s="248"/>
      <c r="H179" s="248"/>
      <c r="I179" s="248"/>
      <c r="J179" s="248"/>
      <c r="K179" s="248"/>
      <c r="L179" s="248"/>
      <c r="N179" s="248"/>
      <c r="O179" s="248"/>
      <c r="P179" s="248"/>
      <c r="Q179" s="248"/>
      <c r="R179" s="248"/>
      <c r="S179" s="248"/>
      <c r="T179" s="248"/>
      <c r="U179" s="248"/>
    </row>
    <row r="180" spans="5:21" x14ac:dyDescent="0.25">
      <c r="E180" s="236"/>
      <c r="F180" s="236"/>
      <c r="G180" s="248"/>
      <c r="H180" s="248"/>
      <c r="I180" s="248"/>
      <c r="J180" s="248"/>
      <c r="K180" s="248"/>
      <c r="L180" s="248"/>
      <c r="N180" s="248"/>
      <c r="O180" s="248"/>
      <c r="P180" s="248"/>
      <c r="Q180" s="248"/>
      <c r="R180" s="248"/>
      <c r="S180" s="248"/>
      <c r="T180" s="248"/>
      <c r="U180" s="248"/>
    </row>
    <row r="181" spans="5:21" x14ac:dyDescent="0.25">
      <c r="E181" s="236"/>
      <c r="F181" s="236"/>
      <c r="G181" s="248"/>
      <c r="H181" s="248"/>
      <c r="I181" s="248"/>
      <c r="J181" s="248"/>
      <c r="K181" s="248"/>
      <c r="L181" s="248"/>
      <c r="N181" s="248"/>
      <c r="O181" s="248"/>
      <c r="P181" s="248"/>
      <c r="Q181" s="248"/>
      <c r="R181" s="248"/>
      <c r="S181" s="248"/>
      <c r="T181" s="248"/>
      <c r="U181" s="248"/>
    </row>
    <row r="182" spans="5:21" x14ac:dyDescent="0.25">
      <c r="E182" s="236"/>
      <c r="F182" s="236"/>
      <c r="G182" s="248"/>
      <c r="H182" s="248"/>
      <c r="I182" s="248"/>
      <c r="J182" s="248"/>
      <c r="K182" s="248"/>
      <c r="L182" s="248"/>
      <c r="N182" s="248"/>
      <c r="O182" s="248"/>
      <c r="P182" s="248"/>
      <c r="Q182" s="248"/>
      <c r="R182" s="248"/>
      <c r="S182" s="248"/>
      <c r="T182" s="248"/>
      <c r="U182" s="248"/>
    </row>
    <row r="183" spans="5:21" x14ac:dyDescent="0.25">
      <c r="E183" s="236"/>
      <c r="F183" s="236"/>
      <c r="G183" s="248"/>
      <c r="H183" s="248"/>
      <c r="I183" s="248"/>
      <c r="J183" s="248"/>
      <c r="K183" s="248"/>
      <c r="L183" s="248"/>
      <c r="N183" s="248"/>
      <c r="O183" s="248"/>
      <c r="P183" s="248"/>
      <c r="Q183" s="248"/>
      <c r="R183" s="248"/>
      <c r="S183" s="248"/>
      <c r="T183" s="248"/>
      <c r="U183" s="248"/>
    </row>
    <row r="184" spans="5:21" x14ac:dyDescent="0.25">
      <c r="E184" s="236"/>
      <c r="F184" s="236"/>
      <c r="G184" s="248"/>
      <c r="H184" s="248"/>
      <c r="I184" s="248"/>
      <c r="J184" s="248"/>
      <c r="K184" s="248"/>
      <c r="L184" s="248"/>
      <c r="N184" s="248"/>
      <c r="O184" s="248"/>
      <c r="P184" s="248"/>
      <c r="Q184" s="248"/>
      <c r="R184" s="248"/>
      <c r="S184" s="248"/>
      <c r="T184" s="248"/>
      <c r="U184" s="248"/>
    </row>
    <row r="185" spans="5:21" x14ac:dyDescent="0.25">
      <c r="E185" s="236"/>
      <c r="F185" s="236"/>
      <c r="G185" s="248"/>
      <c r="H185" s="248"/>
      <c r="I185" s="248"/>
      <c r="J185" s="248"/>
      <c r="K185" s="248"/>
      <c r="L185" s="248"/>
      <c r="N185" s="248"/>
      <c r="O185" s="248"/>
      <c r="P185" s="248"/>
      <c r="Q185" s="248"/>
      <c r="R185" s="248"/>
      <c r="S185" s="248"/>
      <c r="T185" s="248"/>
      <c r="U185" s="248"/>
    </row>
    <row r="186" spans="5:21" x14ac:dyDescent="0.25">
      <c r="E186" s="236"/>
      <c r="F186" s="236"/>
      <c r="G186" s="248"/>
      <c r="H186" s="248"/>
      <c r="I186" s="248"/>
      <c r="J186" s="248"/>
      <c r="K186" s="248"/>
      <c r="L186" s="248"/>
      <c r="N186" s="248"/>
      <c r="O186" s="248"/>
      <c r="P186" s="248"/>
      <c r="Q186" s="248"/>
      <c r="R186" s="248"/>
      <c r="S186" s="248"/>
      <c r="T186" s="248"/>
      <c r="U186" s="248"/>
    </row>
    <row r="187" spans="5:21" x14ac:dyDescent="0.25">
      <c r="E187" s="236"/>
      <c r="F187" s="236"/>
      <c r="G187" s="248"/>
      <c r="H187" s="248"/>
      <c r="I187" s="248"/>
      <c r="J187" s="248"/>
      <c r="K187" s="248"/>
      <c r="L187" s="248"/>
      <c r="N187" s="248"/>
      <c r="O187" s="248"/>
      <c r="P187" s="248"/>
      <c r="Q187" s="248"/>
      <c r="R187" s="248"/>
      <c r="S187" s="248"/>
      <c r="T187" s="248"/>
      <c r="U187" s="248"/>
    </row>
    <row r="188" spans="5:21" x14ac:dyDescent="0.25">
      <c r="E188" s="236"/>
      <c r="F188" s="236"/>
      <c r="G188" s="248"/>
      <c r="H188" s="248"/>
      <c r="I188" s="248"/>
      <c r="J188" s="248"/>
      <c r="K188" s="248"/>
      <c r="L188" s="248"/>
      <c r="N188" s="248"/>
      <c r="O188" s="248"/>
      <c r="P188" s="248"/>
      <c r="Q188" s="248"/>
      <c r="R188" s="248"/>
      <c r="S188" s="248"/>
      <c r="T188" s="248"/>
      <c r="U188" s="248"/>
    </row>
    <row r="189" spans="5:21" x14ac:dyDescent="0.25">
      <c r="E189" s="236"/>
      <c r="F189" s="236"/>
      <c r="G189" s="248"/>
      <c r="H189" s="248"/>
      <c r="I189" s="248"/>
      <c r="J189" s="248"/>
      <c r="K189" s="248"/>
      <c r="L189" s="248"/>
      <c r="N189" s="248"/>
      <c r="O189" s="248"/>
      <c r="P189" s="248"/>
      <c r="Q189" s="248"/>
      <c r="R189" s="248"/>
      <c r="S189" s="248"/>
      <c r="T189" s="248"/>
      <c r="U189" s="248"/>
    </row>
    <row r="190" spans="5:21" x14ac:dyDescent="0.25">
      <c r="E190" s="236"/>
      <c r="F190" s="236"/>
      <c r="G190" s="248"/>
      <c r="H190" s="248"/>
      <c r="I190" s="248"/>
      <c r="J190" s="248"/>
      <c r="K190" s="248"/>
      <c r="L190" s="248"/>
      <c r="N190" s="248"/>
      <c r="O190" s="248"/>
      <c r="P190" s="248"/>
      <c r="Q190" s="248"/>
      <c r="R190" s="248"/>
      <c r="S190" s="248"/>
      <c r="T190" s="248"/>
      <c r="U190" s="248"/>
    </row>
    <row r="191" spans="5:21" x14ac:dyDescent="0.25">
      <c r="E191" s="236"/>
      <c r="F191" s="236"/>
      <c r="G191" s="248"/>
      <c r="H191" s="248"/>
      <c r="I191" s="248"/>
      <c r="J191" s="248"/>
      <c r="K191" s="248"/>
      <c r="L191" s="248"/>
      <c r="N191" s="248"/>
      <c r="O191" s="248"/>
      <c r="P191" s="248"/>
      <c r="Q191" s="248"/>
      <c r="R191" s="248"/>
      <c r="S191" s="248"/>
      <c r="T191" s="248"/>
      <c r="U191" s="248"/>
    </row>
    <row r="192" spans="5:21" x14ac:dyDescent="0.25">
      <c r="E192" s="236"/>
      <c r="F192" s="236"/>
      <c r="G192" s="248"/>
      <c r="H192" s="248"/>
      <c r="I192" s="248"/>
      <c r="J192" s="248"/>
      <c r="K192" s="248"/>
      <c r="L192" s="248"/>
      <c r="N192" s="248"/>
      <c r="O192" s="248"/>
      <c r="P192" s="248"/>
      <c r="Q192" s="248"/>
      <c r="R192" s="248"/>
      <c r="S192" s="248"/>
      <c r="T192" s="248"/>
      <c r="U192" s="248"/>
    </row>
    <row r="193" spans="5:21" x14ac:dyDescent="0.25">
      <c r="E193" s="236"/>
      <c r="F193" s="236"/>
      <c r="G193" s="248"/>
      <c r="H193" s="248"/>
      <c r="I193" s="248"/>
      <c r="J193" s="248"/>
      <c r="K193" s="248"/>
      <c r="L193" s="248"/>
      <c r="N193" s="248"/>
      <c r="O193" s="248"/>
      <c r="P193" s="248"/>
      <c r="Q193" s="248"/>
      <c r="R193" s="248"/>
      <c r="S193" s="248"/>
      <c r="T193" s="248"/>
      <c r="U193" s="248"/>
    </row>
    <row r="194" spans="5:21" x14ac:dyDescent="0.25">
      <c r="E194" s="236"/>
      <c r="F194" s="236"/>
      <c r="G194" s="248"/>
      <c r="H194" s="248"/>
      <c r="I194" s="248"/>
      <c r="J194" s="248"/>
      <c r="K194" s="248"/>
      <c r="L194" s="248"/>
      <c r="N194" s="248"/>
      <c r="O194" s="248"/>
      <c r="P194" s="248"/>
      <c r="Q194" s="248"/>
      <c r="R194" s="248"/>
      <c r="S194" s="248"/>
      <c r="T194" s="248"/>
      <c r="U194" s="248"/>
    </row>
    <row r="195" spans="5:21" x14ac:dyDescent="0.25">
      <c r="E195" s="236"/>
      <c r="F195" s="236"/>
      <c r="G195" s="248"/>
      <c r="H195" s="248"/>
      <c r="I195" s="248"/>
      <c r="J195" s="248"/>
      <c r="K195" s="248"/>
      <c r="L195" s="248"/>
      <c r="N195" s="248"/>
      <c r="O195" s="248"/>
      <c r="P195" s="248"/>
      <c r="Q195" s="248"/>
      <c r="R195" s="248"/>
      <c r="S195" s="248"/>
      <c r="T195" s="248"/>
      <c r="U195" s="248"/>
    </row>
    <row r="196" spans="5:21" x14ac:dyDescent="0.25">
      <c r="E196" s="236"/>
      <c r="F196" s="236"/>
      <c r="G196" s="248"/>
      <c r="H196" s="248"/>
      <c r="I196" s="248"/>
      <c r="J196" s="248"/>
      <c r="K196" s="248"/>
      <c r="L196" s="248"/>
      <c r="N196" s="248"/>
      <c r="O196" s="248"/>
      <c r="P196" s="248"/>
      <c r="Q196" s="248"/>
      <c r="R196" s="248"/>
      <c r="S196" s="248"/>
      <c r="T196" s="248"/>
      <c r="U196" s="248"/>
    </row>
    <row r="197" spans="5:21" x14ac:dyDescent="0.25">
      <c r="E197" s="236"/>
      <c r="F197" s="236"/>
      <c r="G197" s="248"/>
      <c r="H197" s="248"/>
      <c r="I197" s="248"/>
      <c r="J197" s="248"/>
      <c r="K197" s="248"/>
      <c r="L197" s="248"/>
      <c r="N197" s="248"/>
      <c r="O197" s="248"/>
      <c r="P197" s="248"/>
      <c r="Q197" s="248"/>
      <c r="R197" s="248"/>
      <c r="S197" s="248"/>
      <c r="T197" s="248"/>
      <c r="U197" s="248"/>
    </row>
    <row r="198" spans="5:21" x14ac:dyDescent="0.25">
      <c r="E198" s="236"/>
      <c r="F198" s="236"/>
      <c r="G198" s="248"/>
      <c r="H198" s="248"/>
      <c r="I198" s="248"/>
      <c r="J198" s="248"/>
      <c r="K198" s="248"/>
      <c r="L198" s="248"/>
      <c r="N198" s="248"/>
      <c r="O198" s="248"/>
      <c r="P198" s="248"/>
      <c r="Q198" s="248"/>
      <c r="R198" s="248"/>
      <c r="S198" s="248"/>
      <c r="T198" s="248"/>
      <c r="U198" s="248"/>
    </row>
    <row r="199" spans="5:21" x14ac:dyDescent="0.25">
      <c r="E199" s="236"/>
      <c r="F199" s="236"/>
      <c r="G199" s="248"/>
      <c r="H199" s="248"/>
      <c r="I199" s="248"/>
      <c r="J199" s="248"/>
      <c r="K199" s="248"/>
      <c r="L199" s="248"/>
      <c r="N199" s="248"/>
      <c r="O199" s="248"/>
      <c r="P199" s="248"/>
      <c r="Q199" s="248"/>
      <c r="R199" s="248"/>
      <c r="S199" s="248"/>
      <c r="T199" s="248"/>
      <c r="U199" s="248"/>
    </row>
    <row r="200" spans="5:21" x14ac:dyDescent="0.25">
      <c r="E200" s="236"/>
      <c r="F200" s="236"/>
      <c r="G200" s="248"/>
      <c r="H200" s="248"/>
      <c r="I200" s="248"/>
      <c r="J200" s="248"/>
      <c r="K200" s="248"/>
      <c r="L200" s="248"/>
      <c r="N200" s="248"/>
      <c r="O200" s="248"/>
      <c r="P200" s="248"/>
      <c r="Q200" s="248"/>
      <c r="R200" s="248"/>
      <c r="S200" s="248"/>
      <c r="T200" s="248"/>
      <c r="U200" s="248"/>
    </row>
    <row r="201" spans="5:21" x14ac:dyDescent="0.25">
      <c r="E201" s="236"/>
      <c r="F201" s="236"/>
      <c r="G201" s="248"/>
      <c r="H201" s="248"/>
      <c r="I201" s="248"/>
      <c r="J201" s="248"/>
      <c r="K201" s="248"/>
      <c r="L201" s="248"/>
      <c r="N201" s="248"/>
      <c r="O201" s="248"/>
      <c r="P201" s="248"/>
      <c r="Q201" s="248"/>
      <c r="R201" s="248"/>
      <c r="S201" s="248"/>
      <c r="T201" s="248"/>
      <c r="U201" s="248"/>
    </row>
    <row r="202" spans="5:21" x14ac:dyDescent="0.25">
      <c r="E202" s="236"/>
      <c r="F202" s="236"/>
      <c r="G202" s="248"/>
      <c r="H202" s="248"/>
      <c r="I202" s="248"/>
      <c r="J202" s="248"/>
      <c r="K202" s="248"/>
      <c r="L202" s="248"/>
      <c r="N202" s="248"/>
      <c r="O202" s="248"/>
      <c r="P202" s="248"/>
      <c r="Q202" s="248"/>
      <c r="R202" s="248"/>
      <c r="S202" s="248"/>
      <c r="T202" s="248"/>
      <c r="U202" s="248"/>
    </row>
    <row r="203" spans="5:21" x14ac:dyDescent="0.25">
      <c r="E203" s="236"/>
      <c r="F203" s="236"/>
      <c r="G203" s="248"/>
      <c r="H203" s="248"/>
      <c r="I203" s="248"/>
      <c r="J203" s="248"/>
      <c r="K203" s="248"/>
      <c r="L203" s="248"/>
      <c r="N203" s="248"/>
      <c r="O203" s="248"/>
      <c r="P203" s="248"/>
      <c r="Q203" s="248"/>
      <c r="R203" s="248"/>
      <c r="S203" s="248"/>
      <c r="T203" s="248"/>
      <c r="U203" s="248"/>
    </row>
    <row r="204" spans="5:21" x14ac:dyDescent="0.25">
      <c r="E204" s="236"/>
      <c r="F204" s="236"/>
      <c r="G204" s="248"/>
      <c r="H204" s="248"/>
      <c r="I204" s="248"/>
      <c r="J204" s="248"/>
      <c r="K204" s="248"/>
      <c r="L204" s="248"/>
      <c r="N204" s="248"/>
      <c r="O204" s="248"/>
      <c r="P204" s="248"/>
      <c r="Q204" s="248"/>
      <c r="R204" s="248"/>
      <c r="S204" s="248"/>
      <c r="T204" s="248"/>
      <c r="U204" s="248"/>
    </row>
    <row r="205" spans="5:21" x14ac:dyDescent="0.25">
      <c r="E205" s="236"/>
      <c r="F205" s="236"/>
      <c r="G205" s="248"/>
      <c r="H205" s="248"/>
      <c r="I205" s="248"/>
      <c r="J205" s="248"/>
      <c r="K205" s="248"/>
      <c r="L205" s="248"/>
      <c r="N205" s="248"/>
      <c r="O205" s="248"/>
      <c r="P205" s="248"/>
      <c r="Q205" s="248"/>
      <c r="R205" s="248"/>
      <c r="S205" s="248"/>
      <c r="T205" s="248"/>
      <c r="U205" s="248"/>
    </row>
    <row r="206" spans="5:21" x14ac:dyDescent="0.25">
      <c r="E206" s="236"/>
      <c r="F206" s="236"/>
      <c r="G206" s="248"/>
      <c r="H206" s="248"/>
      <c r="I206" s="248"/>
      <c r="J206" s="248"/>
      <c r="K206" s="248"/>
      <c r="L206" s="248"/>
      <c r="N206" s="248"/>
      <c r="O206" s="248"/>
      <c r="P206" s="248"/>
      <c r="Q206" s="248"/>
      <c r="R206" s="248"/>
      <c r="S206" s="248"/>
      <c r="T206" s="248"/>
      <c r="U206" s="248"/>
    </row>
    <row r="207" spans="5:21" x14ac:dyDescent="0.25">
      <c r="E207" s="236"/>
      <c r="F207" s="236"/>
      <c r="G207" s="248"/>
      <c r="H207" s="248"/>
      <c r="I207" s="248"/>
      <c r="J207" s="248"/>
      <c r="K207" s="248"/>
      <c r="L207" s="248"/>
      <c r="N207" s="248"/>
      <c r="O207" s="248"/>
      <c r="P207" s="248"/>
      <c r="Q207" s="248"/>
      <c r="R207" s="248"/>
      <c r="S207" s="248"/>
      <c r="T207" s="248"/>
      <c r="U207" s="248"/>
    </row>
    <row r="208" spans="5:21" x14ac:dyDescent="0.25">
      <c r="E208" s="236"/>
      <c r="F208" s="236"/>
      <c r="G208" s="248"/>
      <c r="H208" s="248"/>
      <c r="I208" s="248"/>
      <c r="J208" s="248"/>
      <c r="K208" s="248"/>
      <c r="L208" s="248"/>
      <c r="N208" s="248"/>
      <c r="O208" s="248"/>
      <c r="P208" s="248"/>
      <c r="Q208" s="248"/>
      <c r="R208" s="248"/>
      <c r="S208" s="248"/>
      <c r="T208" s="248"/>
      <c r="U208" s="248"/>
    </row>
    <row r="209" spans="5:21" x14ac:dyDescent="0.25">
      <c r="E209" s="236"/>
      <c r="F209" s="236"/>
      <c r="G209" s="248"/>
      <c r="H209" s="248"/>
      <c r="I209" s="248"/>
      <c r="J209" s="248"/>
      <c r="K209" s="248"/>
      <c r="L209" s="248"/>
      <c r="N209" s="248"/>
      <c r="O209" s="248"/>
      <c r="P209" s="248"/>
      <c r="Q209" s="248"/>
      <c r="R209" s="248"/>
      <c r="S209" s="248"/>
      <c r="T209" s="248"/>
      <c r="U209" s="248"/>
    </row>
    <row r="210" spans="5:21" x14ac:dyDescent="0.25">
      <c r="E210" s="236"/>
      <c r="F210" s="236"/>
      <c r="G210" s="248"/>
      <c r="H210" s="248"/>
      <c r="I210" s="248"/>
      <c r="J210" s="248"/>
      <c r="K210" s="248"/>
      <c r="L210" s="248"/>
      <c r="N210" s="248"/>
      <c r="O210" s="248"/>
      <c r="P210" s="248"/>
      <c r="Q210" s="248"/>
      <c r="R210" s="248"/>
      <c r="S210" s="248"/>
      <c r="T210" s="248"/>
      <c r="U210" s="248"/>
    </row>
    <row r="211" spans="5:21" x14ac:dyDescent="0.25">
      <c r="E211" s="236"/>
      <c r="F211" s="236"/>
      <c r="G211" s="248"/>
      <c r="H211" s="248"/>
      <c r="I211" s="248"/>
      <c r="J211" s="248"/>
      <c r="K211" s="248"/>
      <c r="L211" s="248"/>
      <c r="N211" s="248"/>
      <c r="O211" s="248"/>
      <c r="P211" s="248"/>
      <c r="Q211" s="248"/>
      <c r="R211" s="248"/>
      <c r="S211" s="248"/>
      <c r="T211" s="248"/>
      <c r="U211" s="248"/>
    </row>
    <row r="212" spans="5:21" x14ac:dyDescent="0.25">
      <c r="E212" s="236"/>
      <c r="F212" s="236"/>
      <c r="G212" s="248"/>
      <c r="H212" s="248"/>
      <c r="I212" s="248"/>
      <c r="J212" s="248"/>
      <c r="K212" s="248"/>
      <c r="L212" s="248"/>
      <c r="N212" s="248"/>
      <c r="O212" s="248"/>
      <c r="P212" s="248"/>
      <c r="Q212" s="248"/>
      <c r="R212" s="248"/>
      <c r="S212" s="248"/>
      <c r="T212" s="248"/>
      <c r="U212" s="248"/>
    </row>
    <row r="213" spans="5:21" x14ac:dyDescent="0.25">
      <c r="E213" s="236"/>
      <c r="F213" s="236"/>
      <c r="G213" s="248"/>
      <c r="H213" s="248"/>
      <c r="I213" s="248"/>
      <c r="J213" s="248"/>
      <c r="K213" s="248"/>
      <c r="L213" s="248"/>
      <c r="N213" s="248"/>
      <c r="O213" s="248"/>
      <c r="P213" s="248"/>
      <c r="Q213" s="248"/>
      <c r="R213" s="248"/>
      <c r="S213" s="248"/>
      <c r="T213" s="248"/>
      <c r="U213" s="248"/>
    </row>
    <row r="214" spans="5:21" x14ac:dyDescent="0.25">
      <c r="E214" s="236"/>
      <c r="F214" s="236"/>
      <c r="G214" s="248"/>
      <c r="H214" s="248"/>
      <c r="I214" s="248"/>
      <c r="J214" s="248"/>
      <c r="K214" s="248"/>
      <c r="L214" s="248"/>
      <c r="N214" s="248"/>
      <c r="O214" s="248"/>
      <c r="P214" s="248"/>
      <c r="Q214" s="248"/>
      <c r="R214" s="248"/>
      <c r="S214" s="248"/>
      <c r="T214" s="248"/>
      <c r="U214" s="248"/>
    </row>
    <row r="215" spans="5:21" x14ac:dyDescent="0.25">
      <c r="E215" s="236"/>
      <c r="F215" s="236"/>
      <c r="G215" s="248"/>
      <c r="H215" s="248"/>
      <c r="I215" s="248"/>
      <c r="J215" s="248"/>
      <c r="K215" s="248"/>
      <c r="L215" s="248"/>
      <c r="N215" s="248"/>
      <c r="O215" s="248"/>
      <c r="P215" s="248"/>
      <c r="Q215" s="248"/>
      <c r="R215" s="248"/>
      <c r="S215" s="248"/>
      <c r="T215" s="248"/>
      <c r="U215" s="248"/>
    </row>
    <row r="216" spans="5:21" x14ac:dyDescent="0.25">
      <c r="E216" s="236"/>
      <c r="F216" s="236"/>
      <c r="G216" s="248"/>
      <c r="H216" s="248"/>
      <c r="I216" s="248"/>
      <c r="J216" s="248"/>
      <c r="K216" s="248"/>
      <c r="L216" s="248"/>
      <c r="N216" s="248"/>
      <c r="O216" s="248"/>
      <c r="P216" s="248"/>
      <c r="Q216" s="248"/>
      <c r="R216" s="248"/>
      <c r="S216" s="248"/>
      <c r="T216" s="248"/>
      <c r="U216" s="248"/>
    </row>
    <row r="217" spans="5:21" x14ac:dyDescent="0.25">
      <c r="E217" s="236"/>
      <c r="F217" s="236"/>
      <c r="G217" s="248"/>
      <c r="H217" s="248"/>
      <c r="I217" s="248"/>
      <c r="J217" s="248"/>
      <c r="K217" s="248"/>
      <c r="L217" s="248"/>
      <c r="N217" s="248"/>
      <c r="O217" s="248"/>
      <c r="P217" s="248"/>
      <c r="Q217" s="248"/>
      <c r="R217" s="248"/>
      <c r="S217" s="248"/>
      <c r="T217" s="248"/>
      <c r="U217" s="248"/>
    </row>
    <row r="218" spans="5:21" x14ac:dyDescent="0.25">
      <c r="E218" s="236"/>
      <c r="F218" s="236"/>
      <c r="G218" s="248"/>
      <c r="H218" s="248"/>
      <c r="I218" s="248"/>
      <c r="J218" s="248"/>
      <c r="K218" s="248"/>
      <c r="L218" s="248"/>
      <c r="N218" s="248"/>
      <c r="O218" s="248"/>
      <c r="P218" s="248"/>
      <c r="Q218" s="248"/>
      <c r="R218" s="248"/>
      <c r="S218" s="248"/>
      <c r="T218" s="248"/>
      <c r="U218" s="248"/>
    </row>
    <row r="219" spans="5:21" x14ac:dyDescent="0.25">
      <c r="E219" s="236"/>
      <c r="F219" s="236"/>
      <c r="G219" s="248"/>
      <c r="H219" s="248"/>
      <c r="I219" s="248"/>
      <c r="J219" s="248"/>
      <c r="K219" s="248"/>
      <c r="L219" s="248"/>
      <c r="N219" s="248"/>
      <c r="O219" s="248"/>
      <c r="P219" s="248"/>
      <c r="Q219" s="248"/>
      <c r="R219" s="248"/>
      <c r="S219" s="248"/>
      <c r="T219" s="248"/>
      <c r="U219" s="248"/>
    </row>
    <row r="220" spans="5:21" x14ac:dyDescent="0.25">
      <c r="E220" s="236"/>
      <c r="F220" s="236"/>
      <c r="G220" s="248"/>
      <c r="H220" s="248"/>
      <c r="I220" s="248"/>
      <c r="J220" s="248"/>
      <c r="K220" s="248"/>
      <c r="L220" s="248"/>
      <c r="N220" s="248"/>
      <c r="O220" s="248"/>
      <c r="P220" s="248"/>
      <c r="Q220" s="248"/>
      <c r="R220" s="248"/>
      <c r="S220" s="248"/>
      <c r="T220" s="248"/>
      <c r="U220" s="248"/>
    </row>
    <row r="221" spans="5:21" x14ac:dyDescent="0.25">
      <c r="E221" s="236"/>
      <c r="F221" s="236"/>
      <c r="G221" s="248"/>
      <c r="H221" s="248"/>
      <c r="I221" s="248"/>
      <c r="J221" s="248"/>
      <c r="K221" s="248"/>
      <c r="L221" s="248"/>
      <c r="N221" s="248"/>
      <c r="O221" s="248"/>
      <c r="P221" s="248"/>
      <c r="Q221" s="248"/>
      <c r="R221" s="248"/>
      <c r="S221" s="248"/>
      <c r="T221" s="248"/>
      <c r="U221" s="248"/>
    </row>
    <row r="222" spans="5:21" x14ac:dyDescent="0.25">
      <c r="E222" s="236"/>
      <c r="F222" s="236"/>
      <c r="G222" s="248"/>
      <c r="H222" s="248"/>
      <c r="I222" s="248"/>
      <c r="J222" s="248"/>
      <c r="K222" s="248"/>
      <c r="L222" s="248"/>
      <c r="N222" s="248"/>
      <c r="O222" s="248"/>
      <c r="P222" s="248"/>
      <c r="Q222" s="248"/>
      <c r="R222" s="248"/>
      <c r="S222" s="248"/>
      <c r="T222" s="248"/>
      <c r="U222" s="248"/>
    </row>
    <row r="223" spans="5:21" x14ac:dyDescent="0.25">
      <c r="E223" s="236"/>
      <c r="F223" s="236"/>
      <c r="G223" s="248"/>
      <c r="H223" s="248"/>
      <c r="I223" s="248"/>
      <c r="J223" s="248"/>
      <c r="K223" s="248"/>
      <c r="L223" s="248"/>
      <c r="N223" s="248"/>
      <c r="O223" s="248"/>
      <c r="P223" s="248"/>
      <c r="Q223" s="248"/>
      <c r="R223" s="248"/>
      <c r="S223" s="248"/>
      <c r="T223" s="248"/>
      <c r="U223" s="248"/>
    </row>
    <row r="224" spans="5:21" x14ac:dyDescent="0.25">
      <c r="E224" s="236"/>
      <c r="F224" s="236"/>
      <c r="G224" s="248"/>
      <c r="H224" s="248"/>
      <c r="I224" s="248"/>
      <c r="J224" s="248"/>
      <c r="K224" s="248"/>
      <c r="L224" s="248"/>
      <c r="N224" s="248"/>
      <c r="O224" s="248"/>
      <c r="P224" s="248"/>
      <c r="Q224" s="248"/>
      <c r="R224" s="248"/>
      <c r="S224" s="248"/>
      <c r="T224" s="248"/>
      <c r="U224" s="248"/>
    </row>
    <row r="225" spans="5:21" x14ac:dyDescent="0.25">
      <c r="E225" s="236"/>
      <c r="F225" s="236"/>
      <c r="G225" s="248"/>
      <c r="H225" s="248"/>
      <c r="I225" s="248"/>
      <c r="J225" s="248"/>
      <c r="K225" s="248"/>
      <c r="L225" s="248"/>
      <c r="N225" s="248"/>
      <c r="O225" s="248"/>
      <c r="P225" s="248"/>
      <c r="Q225" s="248"/>
      <c r="R225" s="248"/>
      <c r="S225" s="248"/>
      <c r="T225" s="248"/>
      <c r="U225" s="248"/>
    </row>
    <row r="226" spans="5:21" x14ac:dyDescent="0.25">
      <c r="E226" s="236"/>
      <c r="F226" s="236"/>
      <c r="G226" s="248"/>
      <c r="H226" s="248"/>
      <c r="I226" s="248"/>
      <c r="J226" s="248"/>
      <c r="K226" s="248"/>
      <c r="L226" s="248"/>
      <c r="N226" s="248"/>
      <c r="O226" s="248"/>
      <c r="P226" s="248"/>
      <c r="Q226" s="248"/>
      <c r="R226" s="248"/>
      <c r="S226" s="248"/>
      <c r="T226" s="248"/>
      <c r="U226" s="248"/>
    </row>
    <row r="227" spans="5:21" x14ac:dyDescent="0.25">
      <c r="E227" s="236"/>
      <c r="F227" s="236"/>
      <c r="G227" s="248"/>
      <c r="H227" s="248"/>
      <c r="I227" s="248"/>
      <c r="J227" s="248"/>
      <c r="K227" s="248"/>
      <c r="L227" s="248"/>
      <c r="N227" s="248"/>
      <c r="O227" s="248"/>
      <c r="P227" s="248"/>
      <c r="Q227" s="248"/>
      <c r="R227" s="248"/>
      <c r="S227" s="248"/>
      <c r="T227" s="248"/>
      <c r="U227" s="248"/>
    </row>
    <row r="228" spans="5:21" x14ac:dyDescent="0.25">
      <c r="E228" s="236"/>
      <c r="F228" s="236"/>
      <c r="G228" s="248"/>
      <c r="H228" s="248"/>
      <c r="I228" s="248"/>
      <c r="J228" s="248"/>
      <c r="K228" s="248"/>
      <c r="L228" s="248"/>
      <c r="N228" s="248"/>
      <c r="O228" s="248"/>
      <c r="P228" s="248"/>
      <c r="Q228" s="248"/>
      <c r="R228" s="248"/>
      <c r="S228" s="248"/>
      <c r="T228" s="248"/>
      <c r="U228" s="248"/>
    </row>
    <row r="229" spans="5:21" x14ac:dyDescent="0.25">
      <c r="E229" s="236"/>
      <c r="F229" s="236"/>
      <c r="G229" s="248"/>
      <c r="H229" s="248"/>
      <c r="I229" s="248"/>
      <c r="J229" s="248"/>
      <c r="K229" s="248"/>
      <c r="L229" s="248"/>
      <c r="N229" s="248"/>
      <c r="O229" s="248"/>
      <c r="P229" s="248"/>
      <c r="Q229" s="248"/>
      <c r="R229" s="248"/>
      <c r="S229" s="248"/>
      <c r="T229" s="248"/>
      <c r="U229" s="248"/>
    </row>
    <row r="230" spans="5:21" x14ac:dyDescent="0.25">
      <c r="E230" s="236"/>
      <c r="F230" s="236"/>
      <c r="G230" s="248"/>
      <c r="H230" s="248"/>
      <c r="I230" s="248"/>
      <c r="J230" s="248"/>
      <c r="K230" s="248"/>
      <c r="L230" s="248"/>
      <c r="N230" s="248"/>
      <c r="O230" s="248"/>
      <c r="P230" s="248"/>
      <c r="Q230" s="248"/>
      <c r="R230" s="248"/>
      <c r="S230" s="248"/>
      <c r="T230" s="248"/>
      <c r="U230" s="248"/>
    </row>
    <row r="231" spans="5:21" x14ac:dyDescent="0.25">
      <c r="E231" s="236"/>
      <c r="F231" s="236"/>
      <c r="G231" s="248"/>
      <c r="H231" s="248"/>
      <c r="I231" s="248"/>
      <c r="J231" s="248"/>
      <c r="K231" s="248"/>
      <c r="L231" s="248"/>
      <c r="N231" s="248"/>
      <c r="O231" s="248"/>
      <c r="P231" s="248"/>
      <c r="Q231" s="248"/>
      <c r="R231" s="248"/>
      <c r="S231" s="248"/>
      <c r="T231" s="248"/>
      <c r="U231" s="248"/>
    </row>
    <row r="232" spans="5:21" x14ac:dyDescent="0.25">
      <c r="E232" s="236"/>
      <c r="F232" s="236"/>
      <c r="G232" s="248"/>
      <c r="H232" s="248"/>
      <c r="I232" s="248"/>
      <c r="J232" s="248"/>
      <c r="K232" s="248"/>
      <c r="L232" s="248"/>
      <c r="N232" s="248"/>
      <c r="O232" s="248"/>
      <c r="P232" s="248"/>
      <c r="Q232" s="248"/>
      <c r="R232" s="248"/>
      <c r="S232" s="248"/>
      <c r="T232" s="248"/>
      <c r="U232" s="248"/>
    </row>
    <row r="233" spans="5:21" x14ac:dyDescent="0.25">
      <c r="E233" s="236"/>
      <c r="F233" s="236"/>
      <c r="G233" s="248"/>
      <c r="H233" s="248"/>
      <c r="I233" s="248"/>
      <c r="J233" s="248"/>
      <c r="K233" s="248"/>
      <c r="L233" s="248"/>
      <c r="N233" s="248"/>
      <c r="O233" s="248"/>
      <c r="P233" s="248"/>
      <c r="Q233" s="248"/>
      <c r="R233" s="248"/>
      <c r="S233" s="248"/>
      <c r="T233" s="248"/>
      <c r="U233" s="248"/>
    </row>
    <row r="234" spans="5:21" x14ac:dyDescent="0.25">
      <c r="E234" s="236"/>
      <c r="F234" s="236"/>
      <c r="G234" s="248"/>
      <c r="H234" s="248"/>
      <c r="I234" s="248"/>
      <c r="J234" s="248"/>
      <c r="K234" s="248"/>
      <c r="L234" s="248"/>
      <c r="N234" s="248"/>
      <c r="O234" s="248"/>
      <c r="P234" s="248"/>
      <c r="Q234" s="248"/>
      <c r="R234" s="248"/>
      <c r="S234" s="248"/>
      <c r="T234" s="248"/>
      <c r="U234" s="248"/>
    </row>
    <row r="235" spans="5:21" x14ac:dyDescent="0.25">
      <c r="E235" s="236"/>
      <c r="F235" s="236"/>
      <c r="G235" s="248"/>
      <c r="H235" s="248"/>
      <c r="I235" s="248"/>
      <c r="J235" s="248"/>
      <c r="K235" s="248"/>
      <c r="L235" s="248"/>
      <c r="N235" s="248"/>
      <c r="O235" s="248"/>
      <c r="P235" s="248"/>
      <c r="Q235" s="248"/>
      <c r="R235" s="248"/>
      <c r="S235" s="248"/>
      <c r="T235" s="248"/>
      <c r="U235" s="248"/>
    </row>
    <row r="236" spans="5:21" x14ac:dyDescent="0.25">
      <c r="E236" s="236"/>
      <c r="F236" s="236"/>
      <c r="G236" s="248"/>
      <c r="H236" s="248"/>
      <c r="I236" s="248"/>
      <c r="J236" s="248"/>
      <c r="K236" s="248"/>
      <c r="L236" s="248"/>
      <c r="N236" s="248"/>
      <c r="O236" s="248"/>
      <c r="P236" s="248"/>
      <c r="Q236" s="248"/>
      <c r="R236" s="248"/>
      <c r="S236" s="248"/>
      <c r="T236" s="248"/>
      <c r="U236" s="248"/>
    </row>
    <row r="237" spans="5:21" x14ac:dyDescent="0.25">
      <c r="E237" s="236"/>
      <c r="F237" s="236"/>
      <c r="G237" s="248"/>
      <c r="H237" s="248"/>
      <c r="I237" s="248"/>
      <c r="J237" s="248"/>
      <c r="K237" s="248"/>
      <c r="L237" s="248"/>
      <c r="N237" s="248"/>
      <c r="O237" s="248"/>
      <c r="P237" s="248"/>
      <c r="Q237" s="248"/>
      <c r="R237" s="248"/>
      <c r="S237" s="248"/>
      <c r="T237" s="248"/>
      <c r="U237" s="248"/>
    </row>
    <row r="238" spans="5:21" x14ac:dyDescent="0.25">
      <c r="E238" s="236"/>
      <c r="F238" s="236"/>
      <c r="G238" s="248"/>
      <c r="H238" s="248"/>
      <c r="I238" s="248"/>
      <c r="J238" s="248"/>
      <c r="K238" s="248"/>
      <c r="L238" s="248"/>
      <c r="N238" s="248"/>
      <c r="O238" s="248"/>
      <c r="P238" s="248"/>
      <c r="Q238" s="248"/>
      <c r="R238" s="248"/>
      <c r="S238" s="248"/>
      <c r="T238" s="248"/>
      <c r="U238" s="248"/>
    </row>
    <row r="239" spans="5:21" x14ac:dyDescent="0.25">
      <c r="E239" s="236"/>
      <c r="F239" s="236"/>
      <c r="G239" s="248"/>
      <c r="H239" s="248"/>
      <c r="I239" s="248"/>
      <c r="J239" s="248"/>
      <c r="K239" s="248"/>
      <c r="L239" s="248"/>
      <c r="N239" s="248"/>
      <c r="O239" s="248"/>
      <c r="P239" s="248"/>
      <c r="Q239" s="248"/>
      <c r="R239" s="248"/>
      <c r="S239" s="248"/>
      <c r="T239" s="248"/>
      <c r="U239" s="248"/>
    </row>
    <row r="240" spans="5:21" x14ac:dyDescent="0.25">
      <c r="E240" s="236"/>
      <c r="F240" s="236"/>
      <c r="G240" s="248"/>
      <c r="H240" s="248"/>
      <c r="I240" s="248"/>
      <c r="J240" s="248"/>
      <c r="K240" s="248"/>
      <c r="L240" s="248"/>
      <c r="N240" s="248"/>
      <c r="O240" s="248"/>
      <c r="P240" s="248"/>
      <c r="Q240" s="248"/>
      <c r="R240" s="248"/>
      <c r="S240" s="248"/>
      <c r="T240" s="248"/>
      <c r="U240" s="248"/>
    </row>
    <row r="241" spans="5:21" x14ac:dyDescent="0.25">
      <c r="E241" s="236"/>
      <c r="F241" s="236"/>
      <c r="G241" s="248"/>
      <c r="H241" s="248"/>
      <c r="I241" s="248"/>
      <c r="J241" s="248"/>
      <c r="K241" s="248"/>
      <c r="L241" s="248"/>
      <c r="N241" s="248"/>
      <c r="O241" s="248"/>
      <c r="P241" s="248"/>
      <c r="Q241" s="248"/>
      <c r="R241" s="248"/>
      <c r="S241" s="248"/>
      <c r="T241" s="248"/>
      <c r="U241" s="248"/>
    </row>
    <row r="242" spans="5:21" x14ac:dyDescent="0.25">
      <c r="E242" s="236"/>
      <c r="F242" s="236"/>
      <c r="G242" s="248"/>
      <c r="H242" s="248"/>
      <c r="I242" s="248"/>
      <c r="J242" s="248"/>
      <c r="K242" s="248"/>
      <c r="L242" s="248"/>
      <c r="N242" s="248"/>
      <c r="O242" s="248"/>
      <c r="P242" s="248"/>
      <c r="Q242" s="248"/>
      <c r="R242" s="248"/>
      <c r="S242" s="248"/>
      <c r="T242" s="248"/>
      <c r="U242" s="248"/>
    </row>
    <row r="243" spans="5:21" x14ac:dyDescent="0.25">
      <c r="E243" s="236"/>
      <c r="F243" s="236"/>
      <c r="G243" s="248"/>
      <c r="H243" s="248"/>
      <c r="I243" s="248"/>
      <c r="J243" s="248"/>
      <c r="K243" s="248"/>
      <c r="L243" s="248"/>
      <c r="N243" s="248"/>
      <c r="O243" s="248"/>
      <c r="P243" s="248"/>
      <c r="Q243" s="248"/>
      <c r="R243" s="248"/>
      <c r="S243" s="248"/>
      <c r="T243" s="248"/>
      <c r="U243" s="248"/>
    </row>
    <row r="244" spans="5:21" x14ac:dyDescent="0.25">
      <c r="E244" s="236"/>
      <c r="F244" s="236"/>
      <c r="G244" s="248"/>
      <c r="H244" s="248"/>
      <c r="I244" s="248"/>
      <c r="J244" s="248"/>
      <c r="K244" s="248"/>
      <c r="L244" s="248"/>
      <c r="N244" s="248"/>
      <c r="O244" s="248"/>
      <c r="P244" s="248"/>
      <c r="Q244" s="248"/>
      <c r="R244" s="248"/>
      <c r="S244" s="248"/>
      <c r="T244" s="248"/>
      <c r="U244" s="248"/>
    </row>
    <row r="245" spans="5:21" x14ac:dyDescent="0.25">
      <c r="E245" s="236"/>
      <c r="F245" s="236"/>
      <c r="G245" s="248"/>
      <c r="H245" s="248"/>
      <c r="I245" s="248"/>
      <c r="J245" s="248"/>
      <c r="K245" s="248"/>
      <c r="L245" s="248"/>
      <c r="N245" s="248"/>
      <c r="O245" s="248"/>
      <c r="P245" s="248"/>
      <c r="Q245" s="248"/>
      <c r="R245" s="248"/>
      <c r="S245" s="248"/>
      <c r="T245" s="248"/>
      <c r="U245" s="248"/>
    </row>
    <row r="246" spans="5:21" x14ac:dyDescent="0.25">
      <c r="E246" s="236"/>
      <c r="F246" s="236"/>
      <c r="G246" s="248"/>
      <c r="H246" s="248"/>
      <c r="I246" s="248"/>
      <c r="J246" s="248"/>
      <c r="K246" s="248"/>
      <c r="L246" s="248"/>
      <c r="N246" s="248"/>
      <c r="O246" s="248"/>
      <c r="P246" s="248"/>
      <c r="Q246" s="248"/>
      <c r="R246" s="248"/>
      <c r="S246" s="248"/>
      <c r="T246" s="248"/>
      <c r="U246" s="248"/>
    </row>
    <row r="247" spans="5:21" x14ac:dyDescent="0.25">
      <c r="E247" s="236"/>
      <c r="F247" s="236"/>
      <c r="G247" s="248"/>
      <c r="H247" s="248"/>
      <c r="I247" s="248"/>
      <c r="J247" s="248"/>
      <c r="K247" s="248"/>
      <c r="L247" s="248"/>
      <c r="N247" s="248"/>
      <c r="O247" s="248"/>
      <c r="P247" s="248"/>
      <c r="Q247" s="248"/>
      <c r="R247" s="248"/>
      <c r="S247" s="248"/>
      <c r="T247" s="248"/>
      <c r="U247" s="248"/>
    </row>
    <row r="248" spans="5:21" x14ac:dyDescent="0.25">
      <c r="E248" s="236"/>
      <c r="F248" s="236"/>
      <c r="G248" s="248"/>
      <c r="H248" s="248"/>
      <c r="I248" s="248"/>
      <c r="J248" s="248"/>
      <c r="K248" s="248"/>
      <c r="L248" s="248"/>
      <c r="N248" s="248"/>
      <c r="O248" s="248"/>
      <c r="P248" s="248"/>
      <c r="Q248" s="248"/>
      <c r="R248" s="248"/>
      <c r="S248" s="248"/>
      <c r="T248" s="248"/>
      <c r="U248" s="248"/>
    </row>
    <row r="249" spans="5:21" x14ac:dyDescent="0.25">
      <c r="E249" s="236"/>
      <c r="F249" s="236"/>
      <c r="G249" s="248"/>
      <c r="H249" s="248"/>
      <c r="I249" s="248"/>
      <c r="J249" s="248"/>
      <c r="K249" s="248"/>
      <c r="L249" s="248"/>
      <c r="N249" s="248"/>
      <c r="O249" s="248"/>
      <c r="P249" s="248"/>
      <c r="Q249" s="248"/>
      <c r="R249" s="248"/>
      <c r="S249" s="248"/>
      <c r="T249" s="248"/>
      <c r="U249" s="248"/>
    </row>
    <row r="250" spans="5:21" x14ac:dyDescent="0.25">
      <c r="E250" s="236"/>
      <c r="F250" s="236"/>
      <c r="G250" s="248"/>
      <c r="H250" s="248"/>
      <c r="I250" s="248"/>
      <c r="J250" s="248"/>
      <c r="K250" s="248"/>
      <c r="L250" s="248"/>
      <c r="N250" s="248"/>
      <c r="O250" s="248"/>
      <c r="P250" s="248"/>
      <c r="Q250" s="248"/>
      <c r="R250" s="248"/>
      <c r="S250" s="248"/>
      <c r="T250" s="248"/>
      <c r="U250" s="248"/>
    </row>
    <row r="251" spans="5:21" x14ac:dyDescent="0.25">
      <c r="E251" s="236"/>
      <c r="F251" s="236"/>
      <c r="G251" s="248"/>
      <c r="H251" s="248"/>
      <c r="I251" s="248"/>
      <c r="J251" s="248"/>
      <c r="K251" s="248"/>
      <c r="L251" s="248"/>
      <c r="N251" s="248"/>
      <c r="O251" s="248"/>
      <c r="P251" s="248"/>
      <c r="Q251" s="248"/>
      <c r="R251" s="248"/>
      <c r="S251" s="248"/>
      <c r="T251" s="248"/>
      <c r="U251" s="248"/>
    </row>
    <row r="252" spans="5:21" x14ac:dyDescent="0.25">
      <c r="E252" s="236"/>
      <c r="F252" s="236"/>
      <c r="G252" s="248"/>
      <c r="H252" s="248"/>
      <c r="I252" s="248"/>
      <c r="J252" s="248"/>
      <c r="K252" s="248"/>
      <c r="L252" s="248"/>
      <c r="N252" s="248"/>
      <c r="O252" s="248"/>
      <c r="P252" s="248"/>
      <c r="Q252" s="248"/>
      <c r="R252" s="248"/>
      <c r="S252" s="248"/>
      <c r="T252" s="248"/>
      <c r="U252" s="248"/>
    </row>
    <row r="253" spans="5:21" x14ac:dyDescent="0.25">
      <c r="E253" s="236"/>
      <c r="F253" s="236"/>
      <c r="G253" s="248"/>
      <c r="H253" s="248"/>
      <c r="I253" s="248"/>
      <c r="J253" s="248"/>
      <c r="K253" s="248"/>
      <c r="L253" s="248"/>
      <c r="N253" s="248"/>
      <c r="O253" s="248"/>
      <c r="P253" s="248"/>
      <c r="Q253" s="248"/>
      <c r="R253" s="248"/>
      <c r="S253" s="248"/>
      <c r="T253" s="248"/>
      <c r="U253" s="248"/>
    </row>
    <row r="254" spans="5:21" x14ac:dyDescent="0.25">
      <c r="E254" s="236"/>
      <c r="F254" s="236"/>
      <c r="G254" s="248"/>
      <c r="H254" s="248"/>
      <c r="I254" s="248"/>
      <c r="J254" s="248"/>
      <c r="K254" s="248"/>
      <c r="L254" s="248"/>
      <c r="N254" s="248"/>
      <c r="O254" s="248"/>
      <c r="P254" s="248"/>
      <c r="Q254" s="248"/>
      <c r="R254" s="248"/>
      <c r="S254" s="248"/>
      <c r="T254" s="248"/>
      <c r="U254" s="248"/>
    </row>
    <row r="255" spans="5:21" x14ac:dyDescent="0.25">
      <c r="E255" s="236"/>
      <c r="F255" s="236"/>
      <c r="G255" s="248"/>
      <c r="H255" s="248"/>
      <c r="I255" s="248"/>
      <c r="J255" s="248"/>
      <c r="K255" s="248"/>
      <c r="L255" s="248"/>
      <c r="N255" s="248"/>
      <c r="O255" s="248"/>
      <c r="P255" s="248"/>
      <c r="Q255" s="248"/>
      <c r="R255" s="248"/>
      <c r="S255" s="248"/>
      <c r="T255" s="248"/>
      <c r="U255" s="248"/>
    </row>
    <row r="256" spans="5:21" x14ac:dyDescent="0.25">
      <c r="E256" s="236"/>
      <c r="F256" s="236"/>
      <c r="G256" s="248"/>
      <c r="H256" s="248"/>
      <c r="I256" s="248"/>
      <c r="J256" s="248"/>
      <c r="K256" s="248"/>
      <c r="L256" s="248"/>
      <c r="N256" s="248"/>
      <c r="O256" s="248"/>
      <c r="P256" s="248"/>
      <c r="Q256" s="248"/>
      <c r="R256" s="248"/>
      <c r="S256" s="248"/>
      <c r="T256" s="248"/>
      <c r="U256" s="248"/>
    </row>
    <row r="257" spans="5:21" x14ac:dyDescent="0.25">
      <c r="E257" s="236"/>
      <c r="F257" s="236"/>
      <c r="G257" s="248"/>
      <c r="H257" s="248"/>
      <c r="I257" s="248"/>
      <c r="J257" s="248"/>
      <c r="K257" s="248"/>
      <c r="L257" s="248"/>
      <c r="N257" s="248"/>
      <c r="O257" s="248"/>
      <c r="P257" s="248"/>
      <c r="Q257" s="248"/>
      <c r="R257" s="248"/>
      <c r="S257" s="248"/>
      <c r="T257" s="248"/>
      <c r="U257" s="248"/>
    </row>
    <row r="258" spans="5:21" x14ac:dyDescent="0.25">
      <c r="E258" s="236"/>
      <c r="F258" s="236"/>
      <c r="G258" s="248"/>
      <c r="H258" s="248"/>
      <c r="I258" s="248"/>
      <c r="J258" s="248"/>
      <c r="K258" s="248"/>
      <c r="L258" s="248"/>
      <c r="N258" s="248"/>
      <c r="O258" s="248"/>
      <c r="P258" s="248"/>
      <c r="Q258" s="248"/>
      <c r="R258" s="248"/>
      <c r="S258" s="248"/>
      <c r="T258" s="248"/>
      <c r="U258" s="248"/>
    </row>
    <row r="259" spans="5:21" x14ac:dyDescent="0.25">
      <c r="E259" s="236"/>
      <c r="F259" s="236"/>
      <c r="G259" s="248"/>
      <c r="H259" s="248"/>
      <c r="I259" s="248"/>
      <c r="J259" s="248"/>
      <c r="K259" s="248"/>
      <c r="L259" s="248"/>
      <c r="N259" s="248"/>
      <c r="O259" s="248"/>
      <c r="P259" s="248"/>
      <c r="Q259" s="248"/>
      <c r="R259" s="248"/>
      <c r="S259" s="248"/>
      <c r="T259" s="248"/>
      <c r="U259" s="248"/>
    </row>
    <row r="260" spans="5:21" x14ac:dyDescent="0.25">
      <c r="E260" s="236"/>
      <c r="F260" s="236"/>
      <c r="G260" s="248"/>
      <c r="H260" s="248"/>
      <c r="I260" s="248"/>
      <c r="J260" s="248"/>
      <c r="K260" s="248"/>
      <c r="L260" s="248"/>
      <c r="N260" s="248"/>
      <c r="O260" s="248"/>
      <c r="P260" s="248"/>
      <c r="Q260" s="248"/>
      <c r="R260" s="248"/>
      <c r="S260" s="248"/>
      <c r="T260" s="248"/>
      <c r="U260" s="248"/>
    </row>
    <row r="261" spans="5:21" x14ac:dyDescent="0.25">
      <c r="E261" s="236"/>
      <c r="F261" s="236"/>
      <c r="G261" s="248"/>
      <c r="H261" s="248"/>
      <c r="I261" s="248"/>
      <c r="J261" s="248"/>
      <c r="K261" s="248"/>
      <c r="L261" s="248"/>
      <c r="N261" s="248"/>
      <c r="O261" s="248"/>
      <c r="P261" s="248"/>
      <c r="Q261" s="248"/>
      <c r="R261" s="248"/>
      <c r="S261" s="248"/>
      <c r="T261" s="248"/>
      <c r="U261" s="248"/>
    </row>
    <row r="262" spans="5:21" x14ac:dyDescent="0.25">
      <c r="E262" s="236"/>
      <c r="F262" s="236"/>
      <c r="G262" s="248"/>
      <c r="H262" s="248"/>
      <c r="I262" s="248"/>
      <c r="J262" s="248"/>
      <c r="K262" s="248"/>
      <c r="L262" s="248"/>
      <c r="N262" s="248"/>
      <c r="O262" s="248"/>
      <c r="P262" s="248"/>
      <c r="Q262" s="248"/>
      <c r="R262" s="248"/>
      <c r="S262" s="248"/>
      <c r="T262" s="248"/>
      <c r="U262" s="248"/>
    </row>
    <row r="263" spans="5:21" x14ac:dyDescent="0.25">
      <c r="E263" s="236"/>
      <c r="F263" s="236"/>
    </row>
  </sheetData>
  <mergeCells count="1">
    <mergeCell ref="U10:V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71"/>
  <sheetViews>
    <sheetView showGridLines="0" topLeftCell="C1" zoomScale="80" zoomScaleNormal="80" workbookViewId="0">
      <selection activeCell="D5" sqref="D5:H5"/>
    </sheetView>
  </sheetViews>
  <sheetFormatPr defaultRowHeight="15" x14ac:dyDescent="0.25"/>
  <cols>
    <col min="2" max="2" width="18.5703125" customWidth="1"/>
  </cols>
  <sheetData>
    <row r="1" spans="1:13" ht="18.75" x14ac:dyDescent="0.25">
      <c r="A1" s="6" t="s">
        <v>37</v>
      </c>
    </row>
    <row r="2" spans="1:13" ht="18.75" x14ac:dyDescent="0.25">
      <c r="A2" s="7" t="s">
        <v>95</v>
      </c>
    </row>
    <row r="3" spans="1:13" x14ac:dyDescent="0.25">
      <c r="A3" s="27" t="s">
        <v>112</v>
      </c>
    </row>
    <row r="4" spans="1:13" ht="15.75" thickBot="1" x14ac:dyDescent="0.3">
      <c r="A4" s="27"/>
    </row>
    <row r="5" spans="1:13" ht="15.75" thickBot="1" x14ac:dyDescent="0.3">
      <c r="B5" s="204" t="s">
        <v>108</v>
      </c>
      <c r="D5" s="423" t="s">
        <v>109</v>
      </c>
      <c r="E5" s="424"/>
      <c r="F5" s="424"/>
      <c r="G5" s="424"/>
      <c r="H5" s="424"/>
      <c r="I5" s="88">
        <v>0.1</v>
      </c>
      <c r="J5" s="89">
        <v>0.3</v>
      </c>
      <c r="K5" s="89">
        <v>1</v>
      </c>
      <c r="L5" s="89">
        <v>3</v>
      </c>
      <c r="M5" s="90">
        <v>10</v>
      </c>
    </row>
    <row r="6" spans="1:13" s="2" customFormat="1" ht="15.75" thickBot="1" x14ac:dyDescent="0.3">
      <c r="B6" s="87" t="str">
        <f>'Detail Sheet'!A5</f>
        <v>Project #</v>
      </c>
      <c r="D6" s="425" t="str">
        <f>"Cost Benefit Ratio: "&amp;$I$5</f>
        <v>Cost Benefit Ratio: 0.1</v>
      </c>
      <c r="E6" s="421"/>
      <c r="F6" s="421" t="str">
        <f>"Cost Benefit Ratio: "&amp;$J$5</f>
        <v>Cost Benefit Ratio: 0.3</v>
      </c>
      <c r="G6" s="421"/>
      <c r="H6" s="421" t="str">
        <f>"Cost Benefit Ratio: "&amp;$K$5</f>
        <v>Cost Benefit Ratio: 1</v>
      </c>
      <c r="I6" s="421"/>
      <c r="J6" s="421" t="str">
        <f>"Cost Benefit Ratio: "&amp;$L$5</f>
        <v>Cost Benefit Ratio: 3</v>
      </c>
      <c r="K6" s="421"/>
      <c r="L6" s="421" t="str">
        <f>"Cost Benefit Ratio: "&amp;$M$5</f>
        <v>Cost Benefit Ratio: 10</v>
      </c>
      <c r="M6" s="422"/>
    </row>
    <row r="7" spans="1:13" ht="15.75" thickBot="1" x14ac:dyDescent="0.3">
      <c r="B7" s="95">
        <f>'Detail Sheet'!A12</f>
        <v>1</v>
      </c>
      <c r="D7" s="91" t="s">
        <v>110</v>
      </c>
      <c r="E7" s="92" t="s">
        <v>111</v>
      </c>
      <c r="F7" s="93" t="s">
        <v>110</v>
      </c>
      <c r="G7" s="92" t="s">
        <v>111</v>
      </c>
      <c r="H7" s="93" t="s">
        <v>110</v>
      </c>
      <c r="I7" s="92" t="s">
        <v>111</v>
      </c>
      <c r="J7" s="93" t="s">
        <v>110</v>
      </c>
      <c r="K7" s="92" t="s">
        <v>111</v>
      </c>
      <c r="L7" s="93" t="s">
        <v>110</v>
      </c>
      <c r="M7" s="94" t="s">
        <v>111</v>
      </c>
    </row>
    <row r="8" spans="1:13" x14ac:dyDescent="0.25">
      <c r="B8" s="96">
        <f>'Detail Sheet'!A13</f>
        <v>2</v>
      </c>
      <c r="D8" s="80">
        <v>1.1051709180756477</v>
      </c>
      <c r="E8" s="81">
        <f t="shared" ref="E8:E39" si="0">D8*$I$5</f>
        <v>0.11051709180756478</v>
      </c>
      <c r="F8" s="82">
        <v>1.1051709180756477</v>
      </c>
      <c r="G8" s="83">
        <f t="shared" ref="G8:G39" si="1">F8*$J$5</f>
        <v>0.3315512754226943</v>
      </c>
      <c r="H8" s="82">
        <v>1.1051709180756477</v>
      </c>
      <c r="I8" s="83">
        <f t="shared" ref="I8:I39" si="2">H8*$K$5</f>
        <v>1.1051709180756477</v>
      </c>
      <c r="J8" s="82">
        <v>1.1051709180756477</v>
      </c>
      <c r="K8" s="83">
        <f t="shared" ref="K8:K39" si="3">J8*$L$5</f>
        <v>3.3155127542269431</v>
      </c>
      <c r="L8" s="84">
        <v>1.1051709180756477</v>
      </c>
      <c r="M8" s="85">
        <f t="shared" ref="M8:M39" si="4">L8*$M$5</f>
        <v>11.051709180756477</v>
      </c>
    </row>
    <row r="9" spans="1:13" x14ac:dyDescent="0.25">
      <c r="B9" s="96">
        <f>'Detail Sheet'!A14</f>
        <v>3</v>
      </c>
      <c r="D9" s="80">
        <v>1.2214027581601699</v>
      </c>
      <c r="E9" s="81">
        <f t="shared" si="0"/>
        <v>0.122140275816017</v>
      </c>
      <c r="F9" s="86">
        <v>1.2214027581601699</v>
      </c>
      <c r="G9" s="81">
        <f t="shared" si="1"/>
        <v>0.36642082744805093</v>
      </c>
      <c r="H9" s="86">
        <v>1.2214027581601699</v>
      </c>
      <c r="I9" s="81">
        <f t="shared" si="2"/>
        <v>1.2214027581601699</v>
      </c>
      <c r="J9" s="86">
        <v>1.2214027581601699</v>
      </c>
      <c r="K9" s="81">
        <f t="shared" si="3"/>
        <v>3.6642082744805098</v>
      </c>
      <c r="L9" s="84">
        <v>1.2214027581601699</v>
      </c>
      <c r="M9" s="85">
        <f t="shared" si="4"/>
        <v>12.214027581601698</v>
      </c>
    </row>
    <row r="10" spans="1:13" x14ac:dyDescent="0.25">
      <c r="B10" s="96">
        <f>'Detail Sheet'!A15</f>
        <v>4</v>
      </c>
      <c r="D10" s="80">
        <v>1.3498588075760032</v>
      </c>
      <c r="E10" s="81">
        <f t="shared" si="0"/>
        <v>0.13498588075760032</v>
      </c>
      <c r="F10" s="86">
        <v>1.3498588075760032</v>
      </c>
      <c r="G10" s="81">
        <f t="shared" si="1"/>
        <v>0.40495764227280096</v>
      </c>
      <c r="H10" s="86">
        <v>1.3498588075760032</v>
      </c>
      <c r="I10" s="81">
        <f t="shared" si="2"/>
        <v>1.3498588075760032</v>
      </c>
      <c r="J10" s="86">
        <v>1.3498588075760032</v>
      </c>
      <c r="K10" s="81">
        <f t="shared" si="3"/>
        <v>4.0495764227280091</v>
      </c>
      <c r="L10" s="84">
        <v>1.3498588075760032</v>
      </c>
      <c r="M10" s="85">
        <f t="shared" si="4"/>
        <v>13.498588075760033</v>
      </c>
    </row>
    <row r="11" spans="1:13" x14ac:dyDescent="0.25">
      <c r="B11" s="96">
        <f>'Detail Sheet'!A16</f>
        <v>5</v>
      </c>
      <c r="D11" s="80">
        <v>4.0551999668446745</v>
      </c>
      <c r="E11" s="81">
        <f t="shared" si="0"/>
        <v>0.40551999668446748</v>
      </c>
      <c r="F11" s="86">
        <v>4.0551999668446745</v>
      </c>
      <c r="G11" s="81">
        <f t="shared" si="1"/>
        <v>1.2165599900534023</v>
      </c>
      <c r="H11" s="86">
        <v>4.0551999668446745</v>
      </c>
      <c r="I11" s="81">
        <f t="shared" si="2"/>
        <v>4.0551999668446745</v>
      </c>
      <c r="J11" s="86">
        <v>4.0551999668446745</v>
      </c>
      <c r="K11" s="81">
        <f t="shared" si="3"/>
        <v>12.165599900534023</v>
      </c>
      <c r="L11" s="84">
        <v>4.0551999668446745</v>
      </c>
      <c r="M11" s="85">
        <f t="shared" si="4"/>
        <v>40.551999668446747</v>
      </c>
    </row>
    <row r="12" spans="1:13" x14ac:dyDescent="0.25">
      <c r="B12" s="96">
        <f>'Detail Sheet'!A17</f>
        <v>6</v>
      </c>
      <c r="D12" s="80">
        <v>9.9741824548147182</v>
      </c>
      <c r="E12" s="81">
        <f t="shared" si="0"/>
        <v>0.99741824548147184</v>
      </c>
      <c r="F12" s="86">
        <v>9.9741824548147182</v>
      </c>
      <c r="G12" s="81">
        <f t="shared" si="1"/>
        <v>2.9922547364444152</v>
      </c>
      <c r="H12" s="86">
        <v>9.9741824548147182</v>
      </c>
      <c r="I12" s="81">
        <f t="shared" si="2"/>
        <v>9.9741824548147182</v>
      </c>
      <c r="J12" s="86">
        <v>9.9741824548147182</v>
      </c>
      <c r="K12" s="81">
        <f t="shared" si="3"/>
        <v>29.922547364444156</v>
      </c>
      <c r="L12" s="84">
        <v>9.9741824548147182</v>
      </c>
      <c r="M12" s="85">
        <f t="shared" si="4"/>
        <v>99.741824548147179</v>
      </c>
    </row>
    <row r="13" spans="1:13" x14ac:dyDescent="0.25">
      <c r="B13" s="96">
        <f>'Detail Sheet'!A18</f>
        <v>7</v>
      </c>
      <c r="D13" s="80">
        <v>16.444646771097048</v>
      </c>
      <c r="E13" s="81">
        <f t="shared" si="0"/>
        <v>1.6444646771097049</v>
      </c>
      <c r="F13" s="86">
        <v>16.444646771097048</v>
      </c>
      <c r="G13" s="81">
        <f t="shared" si="1"/>
        <v>4.9333940313291142</v>
      </c>
      <c r="H13" s="86">
        <v>16.444646771097048</v>
      </c>
      <c r="I13" s="81">
        <f t="shared" si="2"/>
        <v>16.444646771097048</v>
      </c>
      <c r="J13" s="86">
        <v>16.444646771097048</v>
      </c>
      <c r="K13" s="81">
        <f t="shared" si="3"/>
        <v>49.333940313291144</v>
      </c>
      <c r="L13" s="84">
        <v>16.444646771097048</v>
      </c>
      <c r="M13" s="85">
        <f t="shared" si="4"/>
        <v>164.44646771097047</v>
      </c>
    </row>
    <row r="14" spans="1:13" x14ac:dyDescent="0.25">
      <c r="B14" s="96">
        <f>'Detail Sheet'!A19</f>
        <v>8</v>
      </c>
      <c r="D14" s="80">
        <v>18.17414536944306</v>
      </c>
      <c r="E14" s="81">
        <f t="shared" si="0"/>
        <v>1.8174145369443062</v>
      </c>
      <c r="F14" s="86">
        <v>18.17414536944306</v>
      </c>
      <c r="G14" s="81">
        <f t="shared" si="1"/>
        <v>5.4522436108329178</v>
      </c>
      <c r="H14" s="86">
        <v>18.17414536944306</v>
      </c>
      <c r="I14" s="81">
        <f t="shared" si="2"/>
        <v>18.17414536944306</v>
      </c>
      <c r="J14" s="86">
        <v>18.17414536944306</v>
      </c>
      <c r="K14" s="81">
        <f t="shared" si="3"/>
        <v>54.522436108329181</v>
      </c>
      <c r="L14" s="84">
        <v>18.17414536944306</v>
      </c>
      <c r="M14" s="85">
        <f t="shared" si="4"/>
        <v>181.74145369443062</v>
      </c>
    </row>
    <row r="15" spans="1:13" x14ac:dyDescent="0.25">
      <c r="B15" s="96">
        <f>'Detail Sheet'!A20</f>
        <v>9</v>
      </c>
      <c r="D15" s="80">
        <v>44.701184493300815</v>
      </c>
      <c r="E15" s="81">
        <f t="shared" si="0"/>
        <v>4.4701184493300818</v>
      </c>
      <c r="F15" s="86">
        <v>44.701184493300815</v>
      </c>
      <c r="G15" s="81">
        <f t="shared" si="1"/>
        <v>13.410355347990244</v>
      </c>
      <c r="H15" s="86">
        <v>44.701184493300815</v>
      </c>
      <c r="I15" s="81">
        <f t="shared" si="2"/>
        <v>44.701184493300815</v>
      </c>
      <c r="J15" s="86">
        <v>44.701184493300815</v>
      </c>
      <c r="K15" s="81">
        <f t="shared" si="3"/>
        <v>134.10355347990244</v>
      </c>
      <c r="L15" s="84">
        <v>44.701184493300815</v>
      </c>
      <c r="M15" s="85">
        <f t="shared" si="4"/>
        <v>447.01184493300815</v>
      </c>
    </row>
    <row r="16" spans="1:13" x14ac:dyDescent="0.25">
      <c r="B16" s="96">
        <f>'Detail Sheet'!A21</f>
        <v>10</v>
      </c>
      <c r="D16" s="80">
        <v>49.402449105530167</v>
      </c>
      <c r="E16" s="81">
        <f t="shared" si="0"/>
        <v>4.9402449105530168</v>
      </c>
      <c r="F16" s="86">
        <v>49.402449105530167</v>
      </c>
      <c r="G16" s="81">
        <f t="shared" si="1"/>
        <v>14.82073473165905</v>
      </c>
      <c r="H16" s="86">
        <v>49.402449105530167</v>
      </c>
      <c r="I16" s="81">
        <f t="shared" si="2"/>
        <v>49.402449105530167</v>
      </c>
      <c r="J16" s="86">
        <v>49.402449105530167</v>
      </c>
      <c r="K16" s="81">
        <f t="shared" si="3"/>
        <v>148.2073473165905</v>
      </c>
      <c r="L16" s="84">
        <v>49.402449105530167</v>
      </c>
      <c r="M16" s="85">
        <f t="shared" si="4"/>
        <v>494.02449105530167</v>
      </c>
    </row>
    <row r="17" spans="2:13" x14ac:dyDescent="0.25">
      <c r="B17" s="96">
        <f>'Detail Sheet'!A22</f>
        <v>11</v>
      </c>
      <c r="D17" s="80">
        <v>60.34028759736195</v>
      </c>
      <c r="E17" s="81">
        <f t="shared" si="0"/>
        <v>6.034028759736195</v>
      </c>
      <c r="F17" s="86">
        <v>60.34028759736195</v>
      </c>
      <c r="G17" s="81">
        <f t="shared" si="1"/>
        <v>18.102086279208585</v>
      </c>
      <c r="H17" s="86">
        <v>60.34028759736195</v>
      </c>
      <c r="I17" s="81">
        <f t="shared" si="2"/>
        <v>60.34028759736195</v>
      </c>
      <c r="J17" s="86">
        <v>60.34028759736195</v>
      </c>
      <c r="K17" s="81">
        <f t="shared" si="3"/>
        <v>181.02086279208584</v>
      </c>
      <c r="L17" s="84">
        <v>60.34028759736195</v>
      </c>
      <c r="M17" s="85">
        <f t="shared" si="4"/>
        <v>603.40287597361953</v>
      </c>
    </row>
    <row r="18" spans="2:13" x14ac:dyDescent="0.25">
      <c r="B18" s="96">
        <f>'Detail Sheet'!A23</f>
        <v>12</v>
      </c>
      <c r="D18" s="80">
        <v>81.450868664968141</v>
      </c>
      <c r="E18" s="81">
        <f t="shared" si="0"/>
        <v>8.1450868664968148</v>
      </c>
      <c r="F18" s="86">
        <v>81.450868664968141</v>
      </c>
      <c r="G18" s="81">
        <f t="shared" si="1"/>
        <v>24.435260599490441</v>
      </c>
      <c r="H18" s="86">
        <v>81.450868664968141</v>
      </c>
      <c r="I18" s="81">
        <f t="shared" si="2"/>
        <v>81.450868664968141</v>
      </c>
      <c r="J18" s="86">
        <v>81.450868664968141</v>
      </c>
      <c r="K18" s="81">
        <f t="shared" si="3"/>
        <v>244.35260599490442</v>
      </c>
      <c r="L18" s="84">
        <v>81.450868664968141</v>
      </c>
      <c r="M18" s="85">
        <f t="shared" si="4"/>
        <v>814.50868664968141</v>
      </c>
    </row>
    <row r="19" spans="2:13" x14ac:dyDescent="0.25">
      <c r="B19" s="96">
        <f>'Detail Sheet'!A24</f>
        <v>13</v>
      </c>
      <c r="D19" s="80">
        <v>90.017131300521811</v>
      </c>
      <c r="E19" s="81">
        <f t="shared" si="0"/>
        <v>9.0017131300521811</v>
      </c>
      <c r="F19" s="86">
        <v>90.017131300521811</v>
      </c>
      <c r="G19" s="81">
        <f t="shared" si="1"/>
        <v>27.005139390156543</v>
      </c>
      <c r="H19" s="86">
        <v>90.017131300521811</v>
      </c>
      <c r="I19" s="81">
        <f t="shared" si="2"/>
        <v>90.017131300521811</v>
      </c>
      <c r="J19" s="86">
        <v>90.017131300521811</v>
      </c>
      <c r="K19" s="81">
        <f t="shared" si="3"/>
        <v>270.05139390156546</v>
      </c>
      <c r="L19" s="84">
        <v>90.017131300521811</v>
      </c>
      <c r="M19" s="85">
        <f t="shared" si="4"/>
        <v>900.17131300521805</v>
      </c>
    </row>
    <row r="20" spans="2:13" x14ac:dyDescent="0.25">
      <c r="B20" s="96">
        <f>'Detail Sheet'!A25</f>
        <v>14</v>
      </c>
      <c r="D20" s="80">
        <v>99.484315641933776</v>
      </c>
      <c r="E20" s="81">
        <f t="shared" si="0"/>
        <v>9.9484315641933776</v>
      </c>
      <c r="F20" s="86">
        <v>99.484315641933776</v>
      </c>
      <c r="G20" s="81">
        <f t="shared" si="1"/>
        <v>29.845294692580133</v>
      </c>
      <c r="H20" s="86">
        <v>99.484315641933776</v>
      </c>
      <c r="I20" s="81">
        <f t="shared" si="2"/>
        <v>99.484315641933776</v>
      </c>
      <c r="J20" s="86">
        <v>99.484315641933776</v>
      </c>
      <c r="K20" s="81">
        <f t="shared" si="3"/>
        <v>298.45294692580131</v>
      </c>
      <c r="L20" s="84">
        <v>99.484315641933776</v>
      </c>
      <c r="M20" s="85">
        <f t="shared" si="4"/>
        <v>994.84315641933779</v>
      </c>
    </row>
    <row r="21" spans="2:13" x14ac:dyDescent="0.25">
      <c r="B21" s="96">
        <f>'Detail Sheet'!A26</f>
        <v>15</v>
      </c>
      <c r="D21" s="80">
        <v>109.94717245212352</v>
      </c>
      <c r="E21" s="81">
        <f t="shared" si="0"/>
        <v>10.994717245212353</v>
      </c>
      <c r="F21" s="86">
        <v>109.94717245212352</v>
      </c>
      <c r="G21" s="81">
        <f t="shared" si="1"/>
        <v>32.984151735637056</v>
      </c>
      <c r="H21" s="86">
        <v>109.94717245212352</v>
      </c>
      <c r="I21" s="81">
        <f t="shared" si="2"/>
        <v>109.94717245212352</v>
      </c>
      <c r="J21" s="86">
        <v>109.94717245212352</v>
      </c>
      <c r="K21" s="81">
        <f t="shared" si="3"/>
        <v>329.84151735637056</v>
      </c>
      <c r="L21" s="84">
        <v>109.94717245212352</v>
      </c>
      <c r="M21" s="85">
        <f t="shared" si="4"/>
        <v>1099.4717245212353</v>
      </c>
    </row>
    <row r="22" spans="2:13" x14ac:dyDescent="0.25">
      <c r="B22" s="96">
        <f>'Detail Sheet'!A27</f>
        <v>16</v>
      </c>
      <c r="D22" s="80">
        <v>121.51041751873485</v>
      </c>
      <c r="E22" s="81">
        <f t="shared" si="0"/>
        <v>12.151041751873485</v>
      </c>
      <c r="F22" s="86">
        <v>121.51041751873485</v>
      </c>
      <c r="G22" s="81">
        <f t="shared" si="1"/>
        <v>36.453125255620456</v>
      </c>
      <c r="H22" s="86">
        <v>121.51041751873485</v>
      </c>
      <c r="I22" s="81">
        <f t="shared" si="2"/>
        <v>121.51041751873485</v>
      </c>
      <c r="J22" s="86">
        <v>121.51041751873485</v>
      </c>
      <c r="K22" s="81">
        <f t="shared" si="3"/>
        <v>364.53125255620455</v>
      </c>
      <c r="L22" s="84">
        <v>121.51041751873485</v>
      </c>
      <c r="M22" s="85">
        <f t="shared" si="4"/>
        <v>1215.1041751873486</v>
      </c>
    </row>
    <row r="23" spans="2:13" x14ac:dyDescent="0.25">
      <c r="B23" s="96">
        <f>'Detail Sheet'!A28</f>
        <v>17</v>
      </c>
      <c r="D23" s="80">
        <v>134.28977968493552</v>
      </c>
      <c r="E23" s="81">
        <f t="shared" si="0"/>
        <v>13.428977968493554</v>
      </c>
      <c r="F23" s="86">
        <v>134.28977968493552</v>
      </c>
      <c r="G23" s="81">
        <f t="shared" si="1"/>
        <v>40.286933905480659</v>
      </c>
      <c r="H23" s="86">
        <v>134.28977968493552</v>
      </c>
      <c r="I23" s="81">
        <f t="shared" si="2"/>
        <v>134.28977968493552</v>
      </c>
      <c r="J23" s="86">
        <v>134.28977968493552</v>
      </c>
      <c r="K23" s="81">
        <f t="shared" si="3"/>
        <v>402.86933905480657</v>
      </c>
      <c r="L23" s="84">
        <v>134.28977968493552</v>
      </c>
      <c r="M23" s="85">
        <f t="shared" si="4"/>
        <v>1342.8977968493552</v>
      </c>
    </row>
    <row r="24" spans="2:13" x14ac:dyDescent="0.25">
      <c r="B24" s="96">
        <f>'Detail Sheet'!A29</f>
        <v>18</v>
      </c>
      <c r="D24" s="80">
        <v>200.33680997479166</v>
      </c>
      <c r="E24" s="81">
        <f t="shared" si="0"/>
        <v>20.033680997479166</v>
      </c>
      <c r="F24" s="86">
        <v>200.33680997479166</v>
      </c>
      <c r="G24" s="81">
        <f t="shared" si="1"/>
        <v>60.101042992437499</v>
      </c>
      <c r="H24" s="86">
        <v>200.33680997479166</v>
      </c>
      <c r="I24" s="81">
        <f t="shared" si="2"/>
        <v>200.33680997479166</v>
      </c>
      <c r="J24" s="86">
        <v>200.33680997479166</v>
      </c>
      <c r="K24" s="81">
        <f t="shared" si="3"/>
        <v>601.01042992437499</v>
      </c>
      <c r="L24" s="84">
        <v>200.33680997479166</v>
      </c>
      <c r="M24" s="85">
        <f t="shared" si="4"/>
        <v>2003.3680997479166</v>
      </c>
    </row>
    <row r="25" spans="2:13" x14ac:dyDescent="0.25">
      <c r="B25" s="96">
        <f>'Detail Sheet'!A30</f>
        <v>19</v>
      </c>
      <c r="D25" s="80">
        <v>181.27224187515122</v>
      </c>
      <c r="E25" s="81">
        <f t="shared" si="0"/>
        <v>18.127224187515122</v>
      </c>
      <c r="F25" s="86">
        <v>181.27224187515122</v>
      </c>
      <c r="G25" s="81">
        <f t="shared" si="1"/>
        <v>54.381672562545369</v>
      </c>
      <c r="H25" s="86">
        <v>181.27224187515122</v>
      </c>
      <c r="I25" s="81">
        <f t="shared" si="2"/>
        <v>181.27224187515122</v>
      </c>
      <c r="J25" s="86">
        <v>181.27224187515122</v>
      </c>
      <c r="K25" s="81">
        <f t="shared" si="3"/>
        <v>543.81672562545373</v>
      </c>
      <c r="L25" s="84">
        <v>181.27224187515122</v>
      </c>
      <c r="M25" s="85">
        <f t="shared" si="4"/>
        <v>1812.7224187515121</v>
      </c>
    </row>
    <row r="26" spans="2:13" x14ac:dyDescent="0.25">
      <c r="B26" s="96">
        <f>'Detail Sheet'!A31</f>
        <v>20</v>
      </c>
      <c r="D26" s="80">
        <v>492.74904109325632</v>
      </c>
      <c r="E26" s="81">
        <f t="shared" si="0"/>
        <v>49.274904109325632</v>
      </c>
      <c r="F26" s="86">
        <v>492.74904109325632</v>
      </c>
      <c r="G26" s="81">
        <f t="shared" si="1"/>
        <v>147.8247123279769</v>
      </c>
      <c r="H26" s="86">
        <v>492.74904109325632</v>
      </c>
      <c r="I26" s="81">
        <f t="shared" si="2"/>
        <v>492.74904109325632</v>
      </c>
      <c r="J26" s="86">
        <v>492.74904109325632</v>
      </c>
      <c r="K26" s="81">
        <f t="shared" si="3"/>
        <v>1478.2471232797689</v>
      </c>
      <c r="L26" s="84">
        <v>492.74904109325632</v>
      </c>
      <c r="M26" s="85">
        <f t="shared" si="4"/>
        <v>4927.4904109325635</v>
      </c>
    </row>
    <row r="27" spans="2:13" x14ac:dyDescent="0.25">
      <c r="B27" s="96">
        <f>'Detail Sheet'!A32</f>
        <v>21</v>
      </c>
      <c r="D27" s="80">
        <v>992.27471560502624</v>
      </c>
      <c r="E27" s="81">
        <f t="shared" si="0"/>
        <v>99.227471560502636</v>
      </c>
      <c r="F27" s="86">
        <v>992.27471560502624</v>
      </c>
      <c r="G27" s="81">
        <f t="shared" si="1"/>
        <v>297.68241468150785</v>
      </c>
      <c r="H27" s="86">
        <v>992.27471560502624</v>
      </c>
      <c r="I27" s="81">
        <f t="shared" si="2"/>
        <v>992.27471560502624</v>
      </c>
      <c r="J27" s="86">
        <v>992.27471560502624</v>
      </c>
      <c r="K27" s="81">
        <f t="shared" si="3"/>
        <v>2976.8241468150786</v>
      </c>
      <c r="L27" s="84">
        <v>992.27471560502624</v>
      </c>
      <c r="M27" s="85">
        <f t="shared" si="4"/>
        <v>9922.7471560502618</v>
      </c>
    </row>
    <row r="28" spans="2:13" x14ac:dyDescent="0.25">
      <c r="B28" s="96">
        <f>'Detail Sheet'!A33</f>
        <v>22</v>
      </c>
      <c r="D28" s="80">
        <v>1480.299927584545</v>
      </c>
      <c r="E28" s="81">
        <f t="shared" si="0"/>
        <v>148.02999275845451</v>
      </c>
      <c r="F28" s="86">
        <v>1480.299927584545</v>
      </c>
      <c r="G28" s="81">
        <f t="shared" si="1"/>
        <v>444.08997827536348</v>
      </c>
      <c r="H28" s="86">
        <v>1480.299927584545</v>
      </c>
      <c r="I28" s="81">
        <f t="shared" si="2"/>
        <v>1480.299927584545</v>
      </c>
      <c r="J28" s="86">
        <v>1480.299927584545</v>
      </c>
      <c r="K28" s="81">
        <f t="shared" si="3"/>
        <v>4440.899782753635</v>
      </c>
      <c r="L28" s="84">
        <v>1480.299927584545</v>
      </c>
      <c r="M28" s="85">
        <f t="shared" si="4"/>
        <v>14802.99927584545</v>
      </c>
    </row>
    <row r="29" spans="2:13" x14ac:dyDescent="0.25">
      <c r="B29" s="96">
        <f>'Detail Sheet'!A34</f>
        <v>23</v>
      </c>
      <c r="D29" s="80">
        <v>20.085536923187668</v>
      </c>
      <c r="E29" s="81">
        <f t="shared" si="0"/>
        <v>2.0085536923187668</v>
      </c>
      <c r="F29" s="86">
        <v>20.085536923187668</v>
      </c>
      <c r="G29" s="81">
        <f t="shared" si="1"/>
        <v>6.0256610769563004</v>
      </c>
      <c r="H29" s="86">
        <v>20.085536923187668</v>
      </c>
      <c r="I29" s="81">
        <f t="shared" si="2"/>
        <v>20.085536923187668</v>
      </c>
      <c r="J29" s="86">
        <v>20.085536923187668</v>
      </c>
      <c r="K29" s="81">
        <f t="shared" si="3"/>
        <v>60.256610769563004</v>
      </c>
      <c r="L29" s="84">
        <v>20.085536923187668</v>
      </c>
      <c r="M29" s="85">
        <f t="shared" si="4"/>
        <v>200.85536923187669</v>
      </c>
    </row>
    <row r="30" spans="2:13" x14ac:dyDescent="0.25">
      <c r="B30" s="96">
        <f>'Detail Sheet'!A35</f>
        <v>24</v>
      </c>
      <c r="D30" s="80">
        <v>40.447304360067399</v>
      </c>
      <c r="E30" s="81">
        <f t="shared" si="0"/>
        <v>4.0447304360067404</v>
      </c>
      <c r="F30" s="86">
        <v>40.447304360067399</v>
      </c>
      <c r="G30" s="81">
        <f t="shared" si="1"/>
        <v>12.134191308020219</v>
      </c>
      <c r="H30" s="86">
        <v>40.447304360067399</v>
      </c>
      <c r="I30" s="81">
        <f t="shared" si="2"/>
        <v>40.447304360067399</v>
      </c>
      <c r="J30" s="86">
        <v>40.447304360067399</v>
      </c>
      <c r="K30" s="81">
        <f t="shared" si="3"/>
        <v>121.3419130802022</v>
      </c>
      <c r="L30" s="84">
        <v>40.447304360067399</v>
      </c>
      <c r="M30" s="85">
        <f t="shared" si="4"/>
        <v>404.47304360067398</v>
      </c>
    </row>
    <row r="31" spans="2:13" x14ac:dyDescent="0.25">
      <c r="B31" s="96">
        <f>'Detail Sheet'!A36</f>
        <v>25</v>
      </c>
      <c r="D31" s="80">
        <v>66.686331040925154</v>
      </c>
      <c r="E31" s="81">
        <f t="shared" si="0"/>
        <v>6.6686331040925158</v>
      </c>
      <c r="F31" s="86">
        <v>66.686331040925154</v>
      </c>
      <c r="G31" s="81">
        <f t="shared" si="1"/>
        <v>20.005899312277545</v>
      </c>
      <c r="H31" s="86">
        <v>66.686331040925154</v>
      </c>
      <c r="I31" s="81">
        <f t="shared" si="2"/>
        <v>66.686331040925154</v>
      </c>
      <c r="J31" s="86">
        <v>66.686331040925154</v>
      </c>
      <c r="K31" s="81">
        <f t="shared" si="3"/>
        <v>200.05899312277546</v>
      </c>
      <c r="L31" s="84">
        <v>66.686331040925154</v>
      </c>
      <c r="M31" s="85">
        <f t="shared" si="4"/>
        <v>666.86331040925154</v>
      </c>
    </row>
    <row r="32" spans="2:13" x14ac:dyDescent="0.25">
      <c r="B32" s="96">
        <f>'Detail Sheet'!A37</f>
        <v>26</v>
      </c>
      <c r="D32" s="80">
        <v>73.699793699595787</v>
      </c>
      <c r="E32" s="81">
        <f t="shared" si="0"/>
        <v>7.3699793699595793</v>
      </c>
      <c r="F32" s="86">
        <v>73.699793699595787</v>
      </c>
      <c r="G32" s="81">
        <f t="shared" si="1"/>
        <v>22.109938109878737</v>
      </c>
      <c r="H32" s="86">
        <v>73.699793699595787</v>
      </c>
      <c r="I32" s="81">
        <f t="shared" si="2"/>
        <v>73.699793699595787</v>
      </c>
      <c r="J32" s="86">
        <v>73.699793699595787</v>
      </c>
      <c r="K32" s="81">
        <f t="shared" si="3"/>
        <v>221.09938109878738</v>
      </c>
      <c r="L32" s="84">
        <v>73.699793699595787</v>
      </c>
      <c r="M32" s="85">
        <f t="shared" si="4"/>
        <v>736.99793699595784</v>
      </c>
    </row>
    <row r="33" spans="2:13" x14ac:dyDescent="0.25">
      <c r="B33" s="96">
        <f>'Detail Sheet'!A38</f>
        <v>27</v>
      </c>
      <c r="D33" s="80">
        <v>164.0219072999017</v>
      </c>
      <c r="E33" s="81">
        <f t="shared" si="0"/>
        <v>16.402190729990171</v>
      </c>
      <c r="F33" s="86">
        <v>164.0219072999017</v>
      </c>
      <c r="G33" s="81">
        <f t="shared" si="1"/>
        <v>49.206572189970508</v>
      </c>
      <c r="H33" s="86">
        <v>164.0219072999017</v>
      </c>
      <c r="I33" s="81">
        <f t="shared" si="2"/>
        <v>164.0219072999017</v>
      </c>
      <c r="J33" s="86">
        <v>164.0219072999017</v>
      </c>
      <c r="K33" s="81">
        <f t="shared" si="3"/>
        <v>492.06572189970507</v>
      </c>
      <c r="L33" s="84">
        <v>164.0219072999017</v>
      </c>
      <c r="M33" s="85">
        <f t="shared" si="4"/>
        <v>1640.219072999017</v>
      </c>
    </row>
    <row r="34" spans="2:13" x14ac:dyDescent="0.25">
      <c r="B34" s="96">
        <f>'Detail Sheet'!A39</f>
        <v>28</v>
      </c>
      <c r="D34" s="80">
        <v>330.29955990964862</v>
      </c>
      <c r="E34" s="81">
        <f t="shared" si="0"/>
        <v>33.029955990964865</v>
      </c>
      <c r="F34" s="86">
        <v>330.29955990964862</v>
      </c>
      <c r="G34" s="81">
        <f t="shared" si="1"/>
        <v>99.089867972894581</v>
      </c>
      <c r="H34" s="86">
        <v>330.29955990964862</v>
      </c>
      <c r="I34" s="81">
        <f t="shared" si="2"/>
        <v>330.29955990964862</v>
      </c>
      <c r="J34" s="86">
        <v>330.29955990964862</v>
      </c>
      <c r="K34" s="81">
        <f t="shared" si="3"/>
        <v>990.89867972894581</v>
      </c>
      <c r="L34" s="84">
        <v>330.29955990964862</v>
      </c>
      <c r="M34" s="85">
        <f t="shared" si="4"/>
        <v>3302.9955990964863</v>
      </c>
    </row>
    <row r="35" spans="2:13" x14ac:dyDescent="0.25">
      <c r="B35" s="96">
        <f>'Detail Sheet'!A40</f>
        <v>29</v>
      </c>
      <c r="D35" s="80">
        <v>365.03746786532889</v>
      </c>
      <c r="E35" s="81">
        <f t="shared" si="0"/>
        <v>36.503746786532894</v>
      </c>
      <c r="F35" s="86">
        <v>365.03746786532889</v>
      </c>
      <c r="G35" s="81">
        <f t="shared" si="1"/>
        <v>109.51124035959866</v>
      </c>
      <c r="H35" s="86">
        <v>365.03746786532889</v>
      </c>
      <c r="I35" s="81">
        <f t="shared" si="2"/>
        <v>365.03746786532889</v>
      </c>
      <c r="J35" s="86">
        <v>365.03746786532889</v>
      </c>
      <c r="K35" s="81">
        <f t="shared" si="3"/>
        <v>1095.1124035959867</v>
      </c>
      <c r="L35" s="84">
        <v>365.03746786532889</v>
      </c>
      <c r="M35" s="85">
        <f t="shared" si="4"/>
        <v>3650.3746786532888</v>
      </c>
    </row>
    <row r="36" spans="2:13" x14ac:dyDescent="0.25">
      <c r="B36" s="96">
        <f>'Detail Sheet'!A41</f>
        <v>30</v>
      </c>
      <c r="D36" s="80">
        <v>403.42879349273511</v>
      </c>
      <c r="E36" s="81">
        <f t="shared" si="0"/>
        <v>40.342879349273517</v>
      </c>
      <c r="F36" s="86">
        <v>403.42879349273511</v>
      </c>
      <c r="G36" s="81">
        <f t="shared" si="1"/>
        <v>121.02863804782052</v>
      </c>
      <c r="H36" s="86">
        <v>403.42879349273511</v>
      </c>
      <c r="I36" s="81">
        <f t="shared" si="2"/>
        <v>403.42879349273511</v>
      </c>
      <c r="J36" s="86">
        <v>403.42879349273511</v>
      </c>
      <c r="K36" s="81">
        <f t="shared" si="3"/>
        <v>1210.2863804782053</v>
      </c>
      <c r="L36" s="84">
        <v>403.42879349273511</v>
      </c>
      <c r="M36" s="85">
        <f t="shared" si="4"/>
        <v>4034.2879349273512</v>
      </c>
    </row>
    <row r="37" spans="2:13" x14ac:dyDescent="0.25">
      <c r="B37" s="96">
        <f>'Detail Sheet'!A42</f>
        <v>31</v>
      </c>
      <c r="D37" s="80">
        <v>445.85777008251677</v>
      </c>
      <c r="E37" s="81">
        <f t="shared" si="0"/>
        <v>44.585777008251682</v>
      </c>
      <c r="F37" s="86">
        <v>445.85777008251677</v>
      </c>
      <c r="G37" s="81">
        <f t="shared" si="1"/>
        <v>133.75733102475502</v>
      </c>
      <c r="H37" s="86">
        <v>445.85777008251677</v>
      </c>
      <c r="I37" s="81">
        <f t="shared" si="2"/>
        <v>445.85777008251677</v>
      </c>
      <c r="J37" s="86">
        <v>445.85777008251677</v>
      </c>
      <c r="K37" s="81">
        <f t="shared" si="3"/>
        <v>1337.5733102475504</v>
      </c>
      <c r="L37" s="84">
        <v>445.85777008251677</v>
      </c>
      <c r="M37" s="85">
        <f t="shared" si="4"/>
        <v>4458.577700825168</v>
      </c>
    </row>
    <row r="38" spans="2:13" x14ac:dyDescent="0.25">
      <c r="B38" s="96">
        <f>'Detail Sheet'!A43</f>
        <v>32</v>
      </c>
      <c r="D38" s="80">
        <v>544.57191012592898</v>
      </c>
      <c r="E38" s="81">
        <f t="shared" si="0"/>
        <v>54.457191012592901</v>
      </c>
      <c r="F38" s="86">
        <v>544.57191012592898</v>
      </c>
      <c r="G38" s="81">
        <f t="shared" si="1"/>
        <v>163.37157303777869</v>
      </c>
      <c r="H38" s="86">
        <v>544.57191012592898</v>
      </c>
      <c r="I38" s="81">
        <f t="shared" si="2"/>
        <v>544.57191012592898</v>
      </c>
      <c r="J38" s="86">
        <v>544.57191012592898</v>
      </c>
      <c r="K38" s="81">
        <f t="shared" si="3"/>
        <v>1633.7157303777869</v>
      </c>
      <c r="L38" s="84">
        <v>544.57191012592898</v>
      </c>
      <c r="M38" s="85">
        <f t="shared" si="4"/>
        <v>5445.7191012592903</v>
      </c>
    </row>
    <row r="39" spans="2:13" x14ac:dyDescent="0.25">
      <c r="B39" s="96">
        <f>'Detail Sheet'!A44</f>
        <v>33</v>
      </c>
      <c r="D39" s="80">
        <v>665.14163304436181</v>
      </c>
      <c r="E39" s="81">
        <f t="shared" si="0"/>
        <v>66.514163304436181</v>
      </c>
      <c r="F39" s="86">
        <v>665.14163304436181</v>
      </c>
      <c r="G39" s="81">
        <f t="shared" si="1"/>
        <v>199.54248991330854</v>
      </c>
      <c r="H39" s="86">
        <v>665.14163304436181</v>
      </c>
      <c r="I39" s="81">
        <f t="shared" si="2"/>
        <v>665.14163304436181</v>
      </c>
      <c r="J39" s="86">
        <v>665.14163304436181</v>
      </c>
      <c r="K39" s="81">
        <f t="shared" si="3"/>
        <v>1995.4248991330855</v>
      </c>
      <c r="L39" s="84">
        <v>665.14163304436181</v>
      </c>
      <c r="M39" s="85">
        <f t="shared" si="4"/>
        <v>6651.4163304436179</v>
      </c>
    </row>
    <row r="40" spans="2:13" x14ac:dyDescent="0.25">
      <c r="B40" s="96">
        <f>'Detail Sheet'!A45</f>
        <v>34</v>
      </c>
      <c r="D40" s="80">
        <v>812.4058251675433</v>
      </c>
      <c r="E40" s="81">
        <f t="shared" ref="E40:E64" si="5">D40*$I$5</f>
        <v>81.24058251675433</v>
      </c>
      <c r="F40" s="86">
        <v>812.4058251675433</v>
      </c>
      <c r="G40" s="81">
        <f t="shared" ref="G40:G64" si="6">F40*$J$5</f>
        <v>243.72174755026299</v>
      </c>
      <c r="H40" s="86">
        <v>812.4058251675433</v>
      </c>
      <c r="I40" s="81">
        <f t="shared" ref="I40:I64" si="7">H40*$K$5</f>
        <v>812.4058251675433</v>
      </c>
      <c r="J40" s="86">
        <v>812.4058251675433</v>
      </c>
      <c r="K40" s="81">
        <f t="shared" ref="K40:K64" si="8">J40*$L$5</f>
        <v>2437.2174755026299</v>
      </c>
      <c r="L40" s="84">
        <v>812.4058251675433</v>
      </c>
      <c r="M40" s="85">
        <f t="shared" ref="M40:M64" si="9">L40*$M$5</f>
        <v>8124.058251675433</v>
      </c>
    </row>
    <row r="41" spans="2:13" x14ac:dyDescent="0.25">
      <c r="B41" s="96">
        <f>'Detail Sheet'!A46</f>
        <v>35</v>
      </c>
      <c r="D41" s="80">
        <v>897.84729165041756</v>
      </c>
      <c r="E41" s="81">
        <f t="shared" si="5"/>
        <v>89.784729165041767</v>
      </c>
      <c r="F41" s="86">
        <v>897.84729165041756</v>
      </c>
      <c r="G41" s="81">
        <f t="shared" si="6"/>
        <v>269.35418749512525</v>
      </c>
      <c r="H41" s="86">
        <v>897.84729165041756</v>
      </c>
      <c r="I41" s="81">
        <f t="shared" si="7"/>
        <v>897.84729165041756</v>
      </c>
      <c r="J41" s="86">
        <v>897.84729165041756</v>
      </c>
      <c r="K41" s="81">
        <f t="shared" si="8"/>
        <v>2693.5418749512528</v>
      </c>
      <c r="L41" s="84">
        <v>897.84729165041756</v>
      </c>
      <c r="M41" s="85">
        <f t="shared" si="9"/>
        <v>8978.4729165041754</v>
      </c>
    </row>
    <row r="42" spans="2:13" x14ac:dyDescent="0.25">
      <c r="B42" s="96">
        <f>'Detail Sheet'!A47</f>
        <v>36</v>
      </c>
      <c r="D42" s="80">
        <v>1096.6331584284585</v>
      </c>
      <c r="E42" s="81">
        <f t="shared" si="5"/>
        <v>109.66331584284586</v>
      </c>
      <c r="F42" s="86">
        <v>1096.6331584284585</v>
      </c>
      <c r="G42" s="81">
        <f t="shared" si="6"/>
        <v>328.98994752853753</v>
      </c>
      <c r="H42" s="86">
        <v>1096.6331584284585</v>
      </c>
      <c r="I42" s="81">
        <f t="shared" si="7"/>
        <v>1096.6331584284585</v>
      </c>
      <c r="J42" s="86">
        <v>1096.6331584284585</v>
      </c>
      <c r="K42" s="81">
        <f t="shared" si="8"/>
        <v>3289.8994752853755</v>
      </c>
      <c r="L42" s="84">
        <v>1096.6331584284585</v>
      </c>
      <c r="M42" s="85">
        <f t="shared" si="9"/>
        <v>10966.331584284584</v>
      </c>
    </row>
    <row r="43" spans="2:13" x14ac:dyDescent="0.25">
      <c r="B43" s="96">
        <f>'Detail Sheet'!A48</f>
        <v>37</v>
      </c>
      <c r="D43" s="80">
        <v>1211.9670744925763</v>
      </c>
      <c r="E43" s="81">
        <f t="shared" si="5"/>
        <v>121.19670744925764</v>
      </c>
      <c r="F43" s="86">
        <v>1211.9670744925763</v>
      </c>
      <c r="G43" s="81">
        <f t="shared" si="6"/>
        <v>363.59012234777288</v>
      </c>
      <c r="H43" s="86">
        <v>1211.9670744925763</v>
      </c>
      <c r="I43" s="81">
        <f t="shared" si="7"/>
        <v>1211.9670744925763</v>
      </c>
      <c r="J43" s="86">
        <v>1211.9670744925763</v>
      </c>
      <c r="K43" s="81">
        <f t="shared" si="8"/>
        <v>3635.9012234777292</v>
      </c>
      <c r="L43" s="84">
        <v>1211.9670744925763</v>
      </c>
      <c r="M43" s="85">
        <f t="shared" si="9"/>
        <v>12119.670744925763</v>
      </c>
    </row>
    <row r="44" spans="2:13" x14ac:dyDescent="0.25">
      <c r="B44" s="96">
        <f>'Detail Sheet'!A49</f>
        <v>38</v>
      </c>
      <c r="D44" s="80">
        <v>1339.430764394418</v>
      </c>
      <c r="E44" s="81">
        <f t="shared" si="5"/>
        <v>133.9430764394418</v>
      </c>
      <c r="F44" s="86">
        <v>1339.430764394418</v>
      </c>
      <c r="G44" s="81">
        <f t="shared" si="6"/>
        <v>401.82922931832542</v>
      </c>
      <c r="H44" s="86">
        <v>1339.430764394418</v>
      </c>
      <c r="I44" s="81">
        <f t="shared" si="7"/>
        <v>1339.430764394418</v>
      </c>
      <c r="J44" s="86">
        <v>1339.430764394418</v>
      </c>
      <c r="K44" s="81">
        <f t="shared" si="8"/>
        <v>4018.2922931832541</v>
      </c>
      <c r="L44" s="84">
        <v>1339.430764394418</v>
      </c>
      <c r="M44" s="85">
        <f t="shared" si="9"/>
        <v>13394.307643944179</v>
      </c>
    </row>
    <row r="45" spans="2:13" x14ac:dyDescent="0.25">
      <c r="B45" s="96">
        <f>'Detail Sheet'!A50</f>
        <v>39</v>
      </c>
      <c r="D45" s="80">
        <v>1635.984429995927</v>
      </c>
      <c r="E45" s="81">
        <f t="shared" si="5"/>
        <v>163.59844299959272</v>
      </c>
      <c r="F45" s="86">
        <v>1635.984429995927</v>
      </c>
      <c r="G45" s="81">
        <f t="shared" si="6"/>
        <v>490.79532899877807</v>
      </c>
      <c r="H45" s="86">
        <v>1635.984429995927</v>
      </c>
      <c r="I45" s="81">
        <f t="shared" si="7"/>
        <v>1635.984429995927</v>
      </c>
      <c r="J45" s="86">
        <v>1635.984429995927</v>
      </c>
      <c r="K45" s="81">
        <f t="shared" si="8"/>
        <v>4907.9532899877813</v>
      </c>
      <c r="L45" s="84">
        <v>1635.984429995927</v>
      </c>
      <c r="M45" s="85">
        <f t="shared" si="9"/>
        <v>16359.84429995927</v>
      </c>
    </row>
    <row r="46" spans="2:13" x14ac:dyDescent="0.25">
      <c r="B46" s="96">
        <f>'Detail Sheet'!A51</f>
        <v>40</v>
      </c>
      <c r="D46" s="80">
        <v>2440.6019776244984</v>
      </c>
      <c r="E46" s="81">
        <f t="shared" si="5"/>
        <v>244.06019776244986</v>
      </c>
      <c r="F46" s="86">
        <v>2440.6019776244984</v>
      </c>
      <c r="G46" s="81">
        <f t="shared" si="6"/>
        <v>732.18059328734955</v>
      </c>
      <c r="H46" s="86">
        <v>2440.6019776244984</v>
      </c>
      <c r="I46" s="81">
        <f t="shared" si="7"/>
        <v>2440.6019776244984</v>
      </c>
      <c r="J46" s="86">
        <v>2440.6019776244984</v>
      </c>
      <c r="K46" s="81">
        <f t="shared" si="8"/>
        <v>7321.8059328734953</v>
      </c>
      <c r="L46" s="84">
        <v>2440.6019776244984</v>
      </c>
      <c r="M46" s="85">
        <f t="shared" si="9"/>
        <v>24406.019776244982</v>
      </c>
    </row>
    <row r="47" spans="2:13" x14ac:dyDescent="0.25">
      <c r="B47" s="96">
        <f>'Detail Sheet'!A52</f>
        <v>41</v>
      </c>
      <c r="D47" s="80">
        <v>2697.2823282685099</v>
      </c>
      <c r="E47" s="81">
        <f t="shared" si="5"/>
        <v>269.72823282685101</v>
      </c>
      <c r="F47" s="86">
        <v>2697.2823282685099</v>
      </c>
      <c r="G47" s="81">
        <f t="shared" si="6"/>
        <v>809.18469848055292</v>
      </c>
      <c r="H47" s="86">
        <v>2697.2823282685099</v>
      </c>
      <c r="I47" s="81">
        <f t="shared" si="7"/>
        <v>2697.2823282685099</v>
      </c>
      <c r="J47" s="86">
        <v>2697.2823282685099</v>
      </c>
      <c r="K47" s="81">
        <f t="shared" si="8"/>
        <v>8091.8469848055302</v>
      </c>
      <c r="L47" s="84">
        <v>2697.2823282685099</v>
      </c>
      <c r="M47" s="85">
        <f t="shared" si="9"/>
        <v>26972.823282685098</v>
      </c>
    </row>
    <row r="48" spans="2:13" x14ac:dyDescent="0.25">
      <c r="B48" s="96">
        <f>'Detail Sheet'!A53</f>
        <v>42</v>
      </c>
      <c r="D48" s="80">
        <v>2980.9579870417283</v>
      </c>
      <c r="E48" s="81">
        <f t="shared" si="5"/>
        <v>298.09579870417286</v>
      </c>
      <c r="F48" s="86">
        <v>2980.9579870417283</v>
      </c>
      <c r="G48" s="81">
        <f t="shared" si="6"/>
        <v>894.28739611251842</v>
      </c>
      <c r="H48" s="86">
        <v>2980.9579870417283</v>
      </c>
      <c r="I48" s="81">
        <f t="shared" si="7"/>
        <v>2980.9579870417283</v>
      </c>
      <c r="J48" s="86">
        <v>2980.9579870417283</v>
      </c>
      <c r="K48" s="81">
        <f t="shared" si="8"/>
        <v>8942.873961125184</v>
      </c>
      <c r="L48" s="84">
        <v>2980.9579870417283</v>
      </c>
      <c r="M48" s="85">
        <f t="shared" si="9"/>
        <v>29809.579870417285</v>
      </c>
    </row>
    <row r="49" spans="2:13" x14ac:dyDescent="0.25">
      <c r="B49" s="96">
        <f>'Detail Sheet'!A54</f>
        <v>43</v>
      </c>
      <c r="D49" s="80">
        <v>3294.4680752838403</v>
      </c>
      <c r="E49" s="81">
        <f t="shared" si="5"/>
        <v>329.44680752838406</v>
      </c>
      <c r="F49" s="86">
        <v>3294.4680752838403</v>
      </c>
      <c r="G49" s="81">
        <f t="shared" si="6"/>
        <v>988.34042258515206</v>
      </c>
      <c r="H49" s="86">
        <v>3294.4680752838403</v>
      </c>
      <c r="I49" s="81">
        <f t="shared" si="7"/>
        <v>3294.4680752838403</v>
      </c>
      <c r="J49" s="86">
        <v>3294.4680752838403</v>
      </c>
      <c r="K49" s="81">
        <f t="shared" si="8"/>
        <v>9883.4042258515219</v>
      </c>
      <c r="L49" s="84">
        <v>3294.4680752838403</v>
      </c>
      <c r="M49" s="85">
        <f t="shared" si="9"/>
        <v>32944.680752838402</v>
      </c>
    </row>
    <row r="50" spans="2:13" x14ac:dyDescent="0.25">
      <c r="B50" s="96">
        <f>'Detail Sheet'!A55</f>
        <v>44</v>
      </c>
      <c r="D50" s="80">
        <v>3640.9503073323522</v>
      </c>
      <c r="E50" s="81">
        <f t="shared" si="5"/>
        <v>364.09503073323526</v>
      </c>
      <c r="F50" s="86">
        <v>3640.9503073323522</v>
      </c>
      <c r="G50" s="81">
        <f t="shared" si="6"/>
        <v>1092.2850921997056</v>
      </c>
      <c r="H50" s="86">
        <v>3640.9503073323522</v>
      </c>
      <c r="I50" s="81">
        <f t="shared" si="7"/>
        <v>3640.9503073323522</v>
      </c>
      <c r="J50" s="86">
        <v>3640.9503073323522</v>
      </c>
      <c r="K50" s="81">
        <f t="shared" si="8"/>
        <v>10922.850921997057</v>
      </c>
      <c r="L50" s="84">
        <v>3640.9503073323522</v>
      </c>
      <c r="M50" s="85">
        <f t="shared" si="9"/>
        <v>36409.503073323518</v>
      </c>
    </row>
    <row r="51" spans="2:13" x14ac:dyDescent="0.25">
      <c r="B51" s="96">
        <f>'Detail Sheet'!A56</f>
        <v>45</v>
      </c>
      <c r="D51" s="80">
        <v>4023.8723938223129</v>
      </c>
      <c r="E51" s="81">
        <f t="shared" si="5"/>
        <v>402.38723938223131</v>
      </c>
      <c r="F51" s="86">
        <v>4023.8723938223129</v>
      </c>
      <c r="G51" s="81">
        <f t="shared" si="6"/>
        <v>1207.1617181466938</v>
      </c>
      <c r="H51" s="86">
        <v>4023.8723938223129</v>
      </c>
      <c r="I51" s="81">
        <f t="shared" si="7"/>
        <v>4023.8723938223129</v>
      </c>
      <c r="J51" s="86">
        <v>4023.8723938223129</v>
      </c>
      <c r="K51" s="81">
        <f t="shared" si="8"/>
        <v>12071.61718146694</v>
      </c>
      <c r="L51" s="84">
        <v>4023.8723938223129</v>
      </c>
      <c r="M51" s="85">
        <f t="shared" si="9"/>
        <v>40238.723938223127</v>
      </c>
    </row>
    <row r="52" spans="2:13" x14ac:dyDescent="0.25">
      <c r="B52" s="96">
        <f>'Detail Sheet'!A57</f>
        <v>46</v>
      </c>
      <c r="D52" s="80">
        <v>4447.0667476998578</v>
      </c>
      <c r="E52" s="81">
        <f t="shared" si="5"/>
        <v>444.7066747699858</v>
      </c>
      <c r="F52" s="86">
        <v>4447.0667476998578</v>
      </c>
      <c r="G52" s="81">
        <f t="shared" si="6"/>
        <v>1334.1200243099572</v>
      </c>
      <c r="H52" s="86">
        <v>4447.0667476998578</v>
      </c>
      <c r="I52" s="81">
        <f t="shared" si="7"/>
        <v>4447.0667476998578</v>
      </c>
      <c r="J52" s="86">
        <v>4447.0667476998578</v>
      </c>
      <c r="K52" s="81">
        <f t="shared" si="8"/>
        <v>13341.200243099574</v>
      </c>
      <c r="L52" s="84">
        <v>4447.0667476998578</v>
      </c>
      <c r="M52" s="85">
        <f t="shared" si="9"/>
        <v>44470.667476998577</v>
      </c>
    </row>
    <row r="53" spans="2:13" x14ac:dyDescent="0.25">
      <c r="B53" s="96">
        <f>'Detail Sheet'!A58</f>
        <v>47</v>
      </c>
      <c r="D53" s="80">
        <v>4914.7688402991344</v>
      </c>
      <c r="E53" s="81">
        <f t="shared" si="5"/>
        <v>491.47688402991344</v>
      </c>
      <c r="F53" s="86">
        <v>4914.7688402991344</v>
      </c>
      <c r="G53" s="81">
        <f t="shared" si="6"/>
        <v>1474.4306520897403</v>
      </c>
      <c r="H53" s="86">
        <v>4914.7688402991344</v>
      </c>
      <c r="I53" s="81">
        <f t="shared" si="7"/>
        <v>4914.7688402991344</v>
      </c>
      <c r="J53" s="86">
        <v>4914.7688402991344</v>
      </c>
      <c r="K53" s="81">
        <f t="shared" si="8"/>
        <v>14744.306520897404</v>
      </c>
      <c r="L53" s="84">
        <v>4914.7688402991344</v>
      </c>
      <c r="M53" s="85">
        <f t="shared" si="9"/>
        <v>49147.688402991342</v>
      </c>
    </row>
    <row r="54" spans="2:13" x14ac:dyDescent="0.25">
      <c r="B54" s="96">
        <f>'Detail Sheet'!A59</f>
        <v>48</v>
      </c>
      <c r="D54" s="80">
        <v>5431.6595913629781</v>
      </c>
      <c r="E54" s="81">
        <f t="shared" si="5"/>
        <v>543.16595913629783</v>
      </c>
      <c r="F54" s="86">
        <v>5431.6595913629781</v>
      </c>
      <c r="G54" s="81">
        <f t="shared" si="6"/>
        <v>1629.4978774088934</v>
      </c>
      <c r="H54" s="86">
        <v>5431.6595913629781</v>
      </c>
      <c r="I54" s="81">
        <f t="shared" si="7"/>
        <v>5431.6595913629781</v>
      </c>
      <c r="J54" s="86">
        <v>5431.6595913629781</v>
      </c>
      <c r="K54" s="81">
        <f t="shared" si="8"/>
        <v>16294.978774088933</v>
      </c>
      <c r="L54" s="84">
        <v>5431.6595913629781</v>
      </c>
      <c r="M54" s="85">
        <f t="shared" si="9"/>
        <v>54316.595913629782</v>
      </c>
    </row>
    <row r="55" spans="2:13" x14ac:dyDescent="0.25">
      <c r="B55" s="96">
        <f>'Detail Sheet'!A60</f>
        <v>49</v>
      </c>
      <c r="D55" s="80">
        <v>6002.9122172610178</v>
      </c>
      <c r="E55" s="81">
        <f t="shared" si="5"/>
        <v>600.29122172610175</v>
      </c>
      <c r="F55" s="86">
        <v>6002.9122172610178</v>
      </c>
      <c r="G55" s="81">
        <f t="shared" si="6"/>
        <v>1800.8736651783054</v>
      </c>
      <c r="H55" s="86">
        <v>6002.9122172610178</v>
      </c>
      <c r="I55" s="81">
        <f t="shared" si="7"/>
        <v>6002.9122172610178</v>
      </c>
      <c r="J55" s="86">
        <v>6002.9122172610178</v>
      </c>
      <c r="K55" s="81">
        <f t="shared" si="8"/>
        <v>18008.736651783052</v>
      </c>
      <c r="L55" s="84">
        <v>6002.9122172610178</v>
      </c>
      <c r="M55" s="85">
        <f t="shared" si="9"/>
        <v>60029.122172610179</v>
      </c>
    </row>
    <row r="56" spans="2:13" x14ac:dyDescent="0.25">
      <c r="B56" s="96">
        <f>'Detail Sheet'!A61</f>
        <v>50</v>
      </c>
      <c r="D56" s="80">
        <v>2.0137527074704766</v>
      </c>
      <c r="E56" s="81">
        <f t="shared" si="5"/>
        <v>0.20137527074704767</v>
      </c>
      <c r="F56" s="86">
        <v>2.0137527074704766</v>
      </c>
      <c r="G56" s="81">
        <f t="shared" si="6"/>
        <v>0.60412581224114292</v>
      </c>
      <c r="H56" s="86">
        <v>2.0137527074704766</v>
      </c>
      <c r="I56" s="81">
        <f t="shared" si="7"/>
        <v>2.0137527074704766</v>
      </c>
      <c r="J56" s="86">
        <v>2.0137527074704766</v>
      </c>
      <c r="K56" s="81">
        <f t="shared" si="8"/>
        <v>6.0412581224114295</v>
      </c>
      <c r="L56" s="84">
        <v>2.0137527074704766</v>
      </c>
      <c r="M56" s="85">
        <f t="shared" si="9"/>
        <v>20.137527074704767</v>
      </c>
    </row>
    <row r="57" spans="2:13" x14ac:dyDescent="0.25">
      <c r="B57" s="96">
        <f>'Detail Sheet'!A62</f>
        <v>51</v>
      </c>
      <c r="D57" s="80">
        <v>2.2255409284924679</v>
      </c>
      <c r="E57" s="81">
        <f t="shared" si="5"/>
        <v>0.22255409284924679</v>
      </c>
      <c r="F57" s="86">
        <v>2.2255409284924679</v>
      </c>
      <c r="G57" s="81">
        <f t="shared" si="6"/>
        <v>0.6676622785477403</v>
      </c>
      <c r="H57" s="86">
        <v>2.2255409284924679</v>
      </c>
      <c r="I57" s="81">
        <f t="shared" si="7"/>
        <v>2.2255409284924679</v>
      </c>
      <c r="J57" s="86">
        <v>2.2255409284924679</v>
      </c>
      <c r="K57" s="81">
        <f t="shared" si="8"/>
        <v>6.6766227854774041</v>
      </c>
      <c r="L57" s="84">
        <v>2.2255409284924679</v>
      </c>
      <c r="M57" s="85">
        <f t="shared" si="9"/>
        <v>22.255409284924678</v>
      </c>
    </row>
    <row r="58" spans="2:13" x14ac:dyDescent="0.25">
      <c r="B58" s="96">
        <f>'Detail Sheet'!A63</f>
        <v>52</v>
      </c>
      <c r="D58" s="80">
        <v>6.0496474644129465</v>
      </c>
      <c r="E58" s="81">
        <f t="shared" si="5"/>
        <v>0.60496474644129472</v>
      </c>
      <c r="F58" s="86">
        <v>6.0496474644129465</v>
      </c>
      <c r="G58" s="81">
        <f t="shared" si="6"/>
        <v>1.8148942393238838</v>
      </c>
      <c r="H58" s="86">
        <v>6.0496474644129465</v>
      </c>
      <c r="I58" s="81">
        <f t="shared" si="7"/>
        <v>6.0496474644129465</v>
      </c>
      <c r="J58" s="86">
        <v>6.0496474644129465</v>
      </c>
      <c r="K58" s="81">
        <f t="shared" si="8"/>
        <v>18.148942393238841</v>
      </c>
      <c r="L58" s="84">
        <v>6.0496474644129465</v>
      </c>
      <c r="M58" s="85">
        <f t="shared" si="9"/>
        <v>60.496474644129464</v>
      </c>
    </row>
    <row r="59" spans="2:13" x14ac:dyDescent="0.25">
      <c r="B59" s="96">
        <f>'Detail Sheet'!A64</f>
        <v>53</v>
      </c>
      <c r="D59" s="80">
        <v>6.6858944422792685</v>
      </c>
      <c r="E59" s="81">
        <f t="shared" si="5"/>
        <v>0.66858944422792688</v>
      </c>
      <c r="F59" s="86">
        <v>6.6858944422792685</v>
      </c>
      <c r="G59" s="81">
        <f t="shared" si="6"/>
        <v>2.0057683326837803</v>
      </c>
      <c r="H59" s="86">
        <v>6.6858944422792685</v>
      </c>
      <c r="I59" s="81">
        <f t="shared" si="7"/>
        <v>6.6858944422792685</v>
      </c>
      <c r="J59" s="86">
        <v>6.6858944422792685</v>
      </c>
      <c r="K59" s="81">
        <f t="shared" si="8"/>
        <v>20.057683326837804</v>
      </c>
      <c r="L59" s="84">
        <v>6.6858944422792685</v>
      </c>
      <c r="M59" s="85">
        <f t="shared" si="9"/>
        <v>66.858944422792689</v>
      </c>
    </row>
    <row r="60" spans="2:13" x14ac:dyDescent="0.25">
      <c r="B60" s="96">
        <f>'Detail Sheet'!A65</f>
        <v>54</v>
      </c>
      <c r="D60" s="80">
        <v>7.3890560989306504</v>
      </c>
      <c r="E60" s="81">
        <f t="shared" si="5"/>
        <v>0.73890560989306509</v>
      </c>
      <c r="F60" s="86">
        <v>7.3890560989306504</v>
      </c>
      <c r="G60" s="81">
        <f t="shared" si="6"/>
        <v>2.216716829679195</v>
      </c>
      <c r="H60" s="86">
        <v>7.3890560989306504</v>
      </c>
      <c r="I60" s="81">
        <f t="shared" si="7"/>
        <v>7.3890560989306504</v>
      </c>
      <c r="J60" s="86">
        <v>7.3890560989306504</v>
      </c>
      <c r="K60" s="81">
        <f t="shared" si="8"/>
        <v>22.167168296791949</v>
      </c>
      <c r="L60" s="84">
        <v>7.3890560989306504</v>
      </c>
      <c r="M60" s="85">
        <f t="shared" si="9"/>
        <v>73.890560989306508</v>
      </c>
    </row>
    <row r="61" spans="2:13" x14ac:dyDescent="0.25">
      <c r="B61" s="96">
        <f>'Detail Sheet'!A66</f>
        <v>55</v>
      </c>
      <c r="D61" s="80">
        <v>8.1661699125676517</v>
      </c>
      <c r="E61" s="81">
        <f t="shared" si="5"/>
        <v>0.81661699125676523</v>
      </c>
      <c r="F61" s="86">
        <v>8.1661699125676517</v>
      </c>
      <c r="G61" s="81">
        <f t="shared" si="6"/>
        <v>2.4498509737702956</v>
      </c>
      <c r="H61" s="86">
        <v>8.1661699125676517</v>
      </c>
      <c r="I61" s="81">
        <f t="shared" si="7"/>
        <v>8.1661699125676517</v>
      </c>
      <c r="J61" s="86">
        <v>8.1661699125676517</v>
      </c>
      <c r="K61" s="81">
        <f t="shared" si="8"/>
        <v>24.498509737702953</v>
      </c>
      <c r="L61" s="84">
        <v>8.1661699125676517</v>
      </c>
      <c r="M61" s="85">
        <f t="shared" si="9"/>
        <v>81.66169912567652</v>
      </c>
    </row>
    <row r="62" spans="2:13" x14ac:dyDescent="0.25">
      <c r="B62" s="96">
        <f>'Detail Sheet'!A67</f>
        <v>56</v>
      </c>
      <c r="D62" s="80">
        <v>33.115451958692312</v>
      </c>
      <c r="E62" s="81">
        <f t="shared" si="5"/>
        <v>3.3115451958692312</v>
      </c>
      <c r="F62" s="86">
        <v>33.115451958692312</v>
      </c>
      <c r="G62" s="81">
        <f t="shared" si="6"/>
        <v>9.9346355876076924</v>
      </c>
      <c r="H62" s="86">
        <v>33.115451958692312</v>
      </c>
      <c r="I62" s="81">
        <f t="shared" si="7"/>
        <v>33.115451958692312</v>
      </c>
      <c r="J62" s="86">
        <v>33.115451958692312</v>
      </c>
      <c r="K62" s="81">
        <f t="shared" si="8"/>
        <v>99.346355876076927</v>
      </c>
      <c r="L62" s="84">
        <v>33.115451958692312</v>
      </c>
      <c r="M62" s="85">
        <f t="shared" si="9"/>
        <v>331.15451958692313</v>
      </c>
    </row>
    <row r="63" spans="2:13" x14ac:dyDescent="0.25">
      <c r="B63" s="96">
        <f>'Detail Sheet'!A68</f>
        <v>57</v>
      </c>
      <c r="D63" s="80">
        <v>221.40641620418717</v>
      </c>
      <c r="E63" s="81">
        <f t="shared" si="5"/>
        <v>22.14064162041872</v>
      </c>
      <c r="F63" s="86">
        <v>221.40641620418717</v>
      </c>
      <c r="G63" s="81">
        <f t="shared" si="6"/>
        <v>66.421924861256144</v>
      </c>
      <c r="H63" s="86">
        <v>221.40641620418717</v>
      </c>
      <c r="I63" s="81">
        <f t="shared" si="7"/>
        <v>221.40641620418717</v>
      </c>
      <c r="J63" s="86">
        <v>221.40641620418717</v>
      </c>
      <c r="K63" s="81">
        <f t="shared" si="8"/>
        <v>664.2192486125615</v>
      </c>
      <c r="L63" s="84">
        <v>221.40641620418717</v>
      </c>
      <c r="M63" s="85">
        <f t="shared" si="9"/>
        <v>2214.0641620418719</v>
      </c>
    </row>
    <row r="64" spans="2:13" x14ac:dyDescent="0.25">
      <c r="B64" s="96">
        <f>'Detail Sheet'!A69</f>
        <v>58</v>
      </c>
      <c r="D64" s="80">
        <v>9897.1290587439089</v>
      </c>
      <c r="E64" s="81">
        <f t="shared" si="5"/>
        <v>989.71290587439091</v>
      </c>
      <c r="F64" s="86">
        <v>9897.1290587439089</v>
      </c>
      <c r="G64" s="81">
        <f t="shared" si="6"/>
        <v>2969.1387176231724</v>
      </c>
      <c r="H64" s="86">
        <v>9897.1290587439089</v>
      </c>
      <c r="I64" s="81">
        <f t="shared" si="7"/>
        <v>9897.1290587439089</v>
      </c>
      <c r="J64" s="86">
        <v>9897.1290587439089</v>
      </c>
      <c r="K64" s="81">
        <f t="shared" si="8"/>
        <v>29691.387176231729</v>
      </c>
      <c r="L64" s="84">
        <v>9897.1290587439089</v>
      </c>
      <c r="M64" s="85">
        <f t="shared" si="9"/>
        <v>98971.290587439085</v>
      </c>
    </row>
    <row r="65" spans="1:13" x14ac:dyDescent="0.25">
      <c r="B65" s="96">
        <f>'Detail Sheet'!A70</f>
        <v>59</v>
      </c>
      <c r="D65" s="100"/>
      <c r="E65" s="101"/>
      <c r="F65" s="102"/>
      <c r="G65" s="101"/>
      <c r="H65" s="102"/>
      <c r="I65" s="101"/>
      <c r="J65" s="102"/>
      <c r="K65" s="101"/>
      <c r="M65" s="103"/>
    </row>
    <row r="66" spans="1:13" x14ac:dyDescent="0.25">
      <c r="A66" s="74"/>
      <c r="B66" s="96">
        <f>'Detail Sheet'!A71</f>
        <v>60</v>
      </c>
      <c r="D66" s="80">
        <v>1.4918246976412703</v>
      </c>
      <c r="E66" s="81">
        <f>D66*$I$5</f>
        <v>0.14918246976412705</v>
      </c>
      <c r="F66" s="86">
        <v>1.4918246976412703</v>
      </c>
      <c r="G66" s="81">
        <f>F66*$J$5</f>
        <v>0.44754740929238107</v>
      </c>
      <c r="H66" s="86">
        <v>1.4918246976412703</v>
      </c>
      <c r="I66" s="81">
        <f>H66*$K$5</f>
        <v>1.4918246976412703</v>
      </c>
      <c r="J66" s="86">
        <v>1.4918246976412703</v>
      </c>
      <c r="K66" s="81">
        <f>J66*$L$5</f>
        <v>4.475474092923811</v>
      </c>
      <c r="L66" s="84">
        <v>1.4918246976412703</v>
      </c>
      <c r="M66" s="85">
        <f>L66*$M$5</f>
        <v>14.918246976412703</v>
      </c>
    </row>
    <row r="67" spans="1:13" x14ac:dyDescent="0.25">
      <c r="B67" s="96">
        <f>'Detail Sheet'!A72</f>
        <v>61</v>
      </c>
      <c r="D67" s="80">
        <v>1.6487212707001282</v>
      </c>
      <c r="E67" s="81">
        <f>D67*$I$5</f>
        <v>0.16487212707001284</v>
      </c>
      <c r="F67" s="86">
        <v>1.6487212707001282</v>
      </c>
      <c r="G67" s="81">
        <f>F67*$J$5</f>
        <v>0.49461638121003842</v>
      </c>
      <c r="H67" s="86">
        <v>1.6487212707001282</v>
      </c>
      <c r="I67" s="81">
        <f>H67*$K$5</f>
        <v>1.6487212707001282</v>
      </c>
      <c r="J67" s="86">
        <v>1.6487212707001282</v>
      </c>
      <c r="K67" s="81">
        <f>J67*$L$5</f>
        <v>4.9461638121003846</v>
      </c>
      <c r="L67" s="84">
        <v>1.6487212707001282</v>
      </c>
      <c r="M67" s="85">
        <f>L67*$M$5</f>
        <v>16.487212707001284</v>
      </c>
    </row>
    <row r="68" spans="1:13" x14ac:dyDescent="0.25">
      <c r="B68" s="96">
        <f>'Detail Sheet'!A73</f>
        <v>62</v>
      </c>
      <c r="D68" s="100"/>
      <c r="E68" s="101"/>
      <c r="F68" s="102"/>
      <c r="G68" s="101"/>
      <c r="H68" s="102"/>
      <c r="I68" s="101"/>
      <c r="J68" s="102"/>
      <c r="K68" s="101"/>
      <c r="M68" s="103"/>
    </row>
    <row r="69" spans="1:13" x14ac:dyDescent="0.25">
      <c r="B69" s="96">
        <f>'Detail Sheet'!A74</f>
        <v>63</v>
      </c>
      <c r="D69" s="100"/>
      <c r="E69" s="101"/>
      <c r="F69" s="102"/>
      <c r="G69" s="101"/>
      <c r="H69" s="102"/>
      <c r="I69" s="101"/>
      <c r="J69" s="102"/>
      <c r="K69" s="101"/>
      <c r="M69" s="103"/>
    </row>
    <row r="70" spans="1:13" x14ac:dyDescent="0.25">
      <c r="B70" s="96">
        <f>'Detail Sheet'!A75</f>
        <v>64</v>
      </c>
      <c r="D70" s="80">
        <v>2.4596031111569499</v>
      </c>
      <c r="E70" s="81">
        <f t="shared" ref="E70:E89" si="10">D70*$I$5</f>
        <v>0.245960311115695</v>
      </c>
      <c r="F70" s="86">
        <v>2.4596031111569499</v>
      </c>
      <c r="G70" s="81">
        <f t="shared" ref="G70:G89" si="11">F70*$J$5</f>
        <v>0.73788093334708493</v>
      </c>
      <c r="H70" s="86">
        <v>2.4596031111569499</v>
      </c>
      <c r="I70" s="81">
        <f t="shared" ref="I70:I89" si="12">H70*$K$5</f>
        <v>2.4596031111569499</v>
      </c>
      <c r="J70" s="86">
        <v>2.4596031111569499</v>
      </c>
      <c r="K70" s="81">
        <f t="shared" ref="K70:K89" si="13">J70*$L$5</f>
        <v>7.3788093334708496</v>
      </c>
      <c r="L70" s="84">
        <v>2.4596031111569499</v>
      </c>
      <c r="M70" s="85">
        <f t="shared" ref="M70:M89" si="14">L70*$M$5</f>
        <v>24.596031111569499</v>
      </c>
    </row>
    <row r="71" spans="1:13" x14ac:dyDescent="0.25">
      <c r="B71" s="96">
        <f>'Detail Sheet'!A76</f>
        <v>65</v>
      </c>
      <c r="D71" s="80">
        <v>3.0041660239464334</v>
      </c>
      <c r="E71" s="81">
        <f t="shared" si="10"/>
        <v>0.30041660239464335</v>
      </c>
      <c r="F71" s="86">
        <v>3.0041660239464334</v>
      </c>
      <c r="G71" s="81">
        <f t="shared" si="11"/>
        <v>0.90124980718393</v>
      </c>
      <c r="H71" s="86">
        <v>3.0041660239464334</v>
      </c>
      <c r="I71" s="81">
        <f t="shared" si="12"/>
        <v>3.0041660239464334</v>
      </c>
      <c r="J71" s="86">
        <v>3.0041660239464334</v>
      </c>
      <c r="K71" s="81">
        <f t="shared" si="13"/>
        <v>9.0124980718392997</v>
      </c>
      <c r="L71" s="84">
        <v>3.0041660239464334</v>
      </c>
      <c r="M71" s="85">
        <f t="shared" si="14"/>
        <v>30.041660239464335</v>
      </c>
    </row>
    <row r="72" spans="1:13" x14ac:dyDescent="0.25">
      <c r="B72" s="96">
        <f>'Detail Sheet'!A77</f>
        <v>66</v>
      </c>
      <c r="D72" s="80">
        <v>4.4816890703380645</v>
      </c>
      <c r="E72" s="81">
        <f t="shared" si="10"/>
        <v>0.44816890703380646</v>
      </c>
      <c r="F72" s="86">
        <v>4.4816890703380645</v>
      </c>
      <c r="G72" s="81">
        <f t="shared" si="11"/>
        <v>1.3445067211014192</v>
      </c>
      <c r="H72" s="86">
        <v>4.4816890703380645</v>
      </c>
      <c r="I72" s="81">
        <f t="shared" si="12"/>
        <v>4.4816890703380645</v>
      </c>
      <c r="J72" s="86">
        <v>4.4816890703380645</v>
      </c>
      <c r="K72" s="81">
        <f t="shared" si="13"/>
        <v>13.445067211014194</v>
      </c>
      <c r="L72" s="84">
        <v>4.4816890703380645</v>
      </c>
      <c r="M72" s="85">
        <f t="shared" si="14"/>
        <v>44.816890703380643</v>
      </c>
    </row>
    <row r="73" spans="1:13" x14ac:dyDescent="0.25">
      <c r="B73" s="96">
        <f>'Detail Sheet'!A78</f>
        <v>67</v>
      </c>
      <c r="D73" s="80">
        <v>4.9530324243951149</v>
      </c>
      <c r="E73" s="81">
        <f t="shared" si="10"/>
        <v>0.49530324243951152</v>
      </c>
      <c r="F73" s="86">
        <v>4.9530324243951149</v>
      </c>
      <c r="G73" s="81">
        <f t="shared" si="11"/>
        <v>1.4859097273185344</v>
      </c>
      <c r="H73" s="86">
        <v>4.9530324243951149</v>
      </c>
      <c r="I73" s="81">
        <f t="shared" si="12"/>
        <v>4.9530324243951149</v>
      </c>
      <c r="J73" s="86">
        <v>4.9530324243951149</v>
      </c>
      <c r="K73" s="81">
        <f t="shared" si="13"/>
        <v>14.859097273185345</v>
      </c>
      <c r="L73" s="84">
        <v>4.9530324243951149</v>
      </c>
      <c r="M73" s="85">
        <f t="shared" si="14"/>
        <v>49.530324243951149</v>
      </c>
    </row>
    <row r="74" spans="1:13" x14ac:dyDescent="0.25">
      <c r="B74" s="96">
        <f>'Detail Sheet'!A79</f>
        <v>68</v>
      </c>
      <c r="D74" s="80">
        <v>24.532530197109352</v>
      </c>
      <c r="E74" s="81">
        <f t="shared" si="10"/>
        <v>2.4532530197109352</v>
      </c>
      <c r="F74" s="86">
        <v>24.532530197109352</v>
      </c>
      <c r="G74" s="81">
        <f t="shared" si="11"/>
        <v>7.3597590591328057</v>
      </c>
      <c r="H74" s="86">
        <v>24.532530197109352</v>
      </c>
      <c r="I74" s="81">
        <f t="shared" si="12"/>
        <v>24.532530197109352</v>
      </c>
      <c r="J74" s="86">
        <v>24.532530197109352</v>
      </c>
      <c r="K74" s="81">
        <f t="shared" si="13"/>
        <v>73.597590591328057</v>
      </c>
      <c r="L74" s="84">
        <v>24.532530197109352</v>
      </c>
      <c r="M74" s="85">
        <f t="shared" si="14"/>
        <v>245.32530197109352</v>
      </c>
    </row>
    <row r="75" spans="1:13" x14ac:dyDescent="0.25">
      <c r="B75" s="96">
        <f>'Detail Sheet'!A80</f>
        <v>69</v>
      </c>
      <c r="D75" s="80">
        <v>27.112638920657883</v>
      </c>
      <c r="E75" s="81">
        <f t="shared" si="10"/>
        <v>2.7112638920657885</v>
      </c>
      <c r="F75" s="86">
        <v>27.112638920657883</v>
      </c>
      <c r="G75" s="81">
        <f t="shared" si="11"/>
        <v>8.1337916761973652</v>
      </c>
      <c r="H75" s="86">
        <v>27.112638920657883</v>
      </c>
      <c r="I75" s="81">
        <f t="shared" si="12"/>
        <v>27.112638920657883</v>
      </c>
      <c r="J75" s="86">
        <v>27.112638920657883</v>
      </c>
      <c r="K75" s="81">
        <f t="shared" si="13"/>
        <v>81.337916761973645</v>
      </c>
      <c r="L75" s="84">
        <v>27.112638920657883</v>
      </c>
      <c r="M75" s="85">
        <f t="shared" si="14"/>
        <v>271.12638920657884</v>
      </c>
    </row>
    <row r="76" spans="1:13" x14ac:dyDescent="0.25">
      <c r="B76" s="96">
        <f>'Detail Sheet'!A81</f>
        <v>70</v>
      </c>
      <c r="D76" s="80">
        <v>29.964100047397011</v>
      </c>
      <c r="E76" s="81">
        <f t="shared" si="10"/>
        <v>2.9964100047397011</v>
      </c>
      <c r="F76" s="86">
        <v>29.964100047397011</v>
      </c>
      <c r="G76" s="81">
        <f t="shared" si="11"/>
        <v>8.9892300142191033</v>
      </c>
      <c r="H76" s="86">
        <v>29.964100047397011</v>
      </c>
      <c r="I76" s="81">
        <f t="shared" si="12"/>
        <v>29.964100047397011</v>
      </c>
      <c r="J76" s="86">
        <v>29.964100047397011</v>
      </c>
      <c r="K76" s="81">
        <f t="shared" si="13"/>
        <v>89.892300142191033</v>
      </c>
      <c r="L76" s="84">
        <v>29.964100047397011</v>
      </c>
      <c r="M76" s="85">
        <f t="shared" si="14"/>
        <v>299.64100047397011</v>
      </c>
    </row>
    <row r="77" spans="1:13" x14ac:dyDescent="0.25">
      <c r="B77" s="96">
        <f>'Detail Sheet'!A82</f>
        <v>71</v>
      </c>
      <c r="D77" s="80">
        <v>36.598234443677988</v>
      </c>
      <c r="E77" s="81">
        <f t="shared" si="10"/>
        <v>3.6598234443677988</v>
      </c>
      <c r="F77" s="86">
        <v>36.598234443677988</v>
      </c>
      <c r="G77" s="81">
        <f t="shared" si="11"/>
        <v>10.979470333103396</v>
      </c>
      <c r="H77" s="86">
        <v>36.598234443677988</v>
      </c>
      <c r="I77" s="81">
        <f t="shared" si="12"/>
        <v>36.598234443677988</v>
      </c>
      <c r="J77" s="86">
        <v>36.598234443677988</v>
      </c>
      <c r="K77" s="81">
        <f t="shared" si="13"/>
        <v>109.79470333103396</v>
      </c>
      <c r="L77" s="84">
        <v>36.598234443677988</v>
      </c>
      <c r="M77" s="85">
        <f t="shared" si="14"/>
        <v>365.9823444367799</v>
      </c>
    </row>
    <row r="78" spans="1:13" x14ac:dyDescent="0.25">
      <c r="B78" s="96">
        <f>'Detail Sheet'!A83</f>
        <v>72</v>
      </c>
      <c r="D78" s="80">
        <v>148.4131591025766</v>
      </c>
      <c r="E78" s="81">
        <f t="shared" si="10"/>
        <v>14.841315910257661</v>
      </c>
      <c r="F78" s="86">
        <v>148.4131591025766</v>
      </c>
      <c r="G78" s="81">
        <f t="shared" si="11"/>
        <v>44.523947730772981</v>
      </c>
      <c r="H78" s="86">
        <v>148.4131591025766</v>
      </c>
      <c r="I78" s="81">
        <f t="shared" si="12"/>
        <v>148.4131591025766</v>
      </c>
      <c r="J78" s="86">
        <v>148.4131591025766</v>
      </c>
      <c r="K78" s="81">
        <f t="shared" si="13"/>
        <v>445.23947730772977</v>
      </c>
      <c r="L78" s="84">
        <v>148.4131591025766</v>
      </c>
      <c r="M78" s="85">
        <f t="shared" si="14"/>
        <v>1484.1315910257661</v>
      </c>
    </row>
    <row r="79" spans="1:13" x14ac:dyDescent="0.25">
      <c r="B79" s="96">
        <f>'Detail Sheet'!A84</f>
        <v>73</v>
      </c>
      <c r="D79" s="80">
        <v>1.8221188003905089</v>
      </c>
      <c r="E79" s="81">
        <f t="shared" si="10"/>
        <v>0.18221188003905089</v>
      </c>
      <c r="F79" s="86">
        <v>1.8221188003905089</v>
      </c>
      <c r="G79" s="81">
        <f t="shared" si="11"/>
        <v>0.5466356401171526</v>
      </c>
      <c r="H79" s="86">
        <v>1.8221188003905089</v>
      </c>
      <c r="I79" s="81">
        <f t="shared" si="12"/>
        <v>1.8221188003905089</v>
      </c>
      <c r="J79" s="86">
        <v>1.8221188003905089</v>
      </c>
      <c r="K79" s="81">
        <f t="shared" si="13"/>
        <v>5.4663564011715264</v>
      </c>
      <c r="L79" s="84">
        <v>1.8221188003905089</v>
      </c>
      <c r="M79" s="85">
        <f t="shared" si="14"/>
        <v>18.221188003905088</v>
      </c>
    </row>
    <row r="80" spans="1:13" x14ac:dyDescent="0.25">
      <c r="B80" s="96">
        <f>'Detail Sheet'!A85</f>
        <v>74</v>
      </c>
      <c r="D80" s="80">
        <v>2.7182818284590451</v>
      </c>
      <c r="E80" s="81">
        <f t="shared" si="10"/>
        <v>0.27182818284590454</v>
      </c>
      <c r="F80" s="86">
        <v>2.7182818284590451</v>
      </c>
      <c r="G80" s="81">
        <f t="shared" si="11"/>
        <v>0.81548454853771346</v>
      </c>
      <c r="H80" s="86">
        <v>2.7182818284590451</v>
      </c>
      <c r="I80" s="81">
        <f t="shared" si="12"/>
        <v>2.7182818284590451</v>
      </c>
      <c r="J80" s="86">
        <v>2.7182818284590451</v>
      </c>
      <c r="K80" s="81">
        <f t="shared" si="13"/>
        <v>8.1548454853771357</v>
      </c>
      <c r="L80" s="84">
        <v>2.7182818284590451</v>
      </c>
      <c r="M80" s="85">
        <f t="shared" si="14"/>
        <v>27.18281828459045</v>
      </c>
    </row>
    <row r="81" spans="2:13" x14ac:dyDescent="0.25">
      <c r="B81" s="96">
        <f>'Detail Sheet'!A86</f>
        <v>75</v>
      </c>
      <c r="D81" s="80">
        <v>9.025013499434122</v>
      </c>
      <c r="E81" s="81">
        <f t="shared" si="10"/>
        <v>0.90250134994341225</v>
      </c>
      <c r="F81" s="86">
        <v>9.025013499434122</v>
      </c>
      <c r="G81" s="81">
        <f t="shared" si="11"/>
        <v>2.7075040498302365</v>
      </c>
      <c r="H81" s="86">
        <v>9.025013499434122</v>
      </c>
      <c r="I81" s="81">
        <f t="shared" si="12"/>
        <v>9.025013499434122</v>
      </c>
      <c r="J81" s="86">
        <v>9.025013499434122</v>
      </c>
      <c r="K81" s="81">
        <f t="shared" si="13"/>
        <v>27.075040498302364</v>
      </c>
      <c r="L81" s="84">
        <v>9.025013499434122</v>
      </c>
      <c r="M81" s="85">
        <f t="shared" si="14"/>
        <v>90.250134994341224</v>
      </c>
    </row>
    <row r="82" spans="2:13" x14ac:dyDescent="0.25">
      <c r="B82" s="96">
        <f>'Detail Sheet'!A87</f>
        <v>76</v>
      </c>
      <c r="D82" s="80">
        <v>11.023176380641601</v>
      </c>
      <c r="E82" s="81">
        <f t="shared" si="10"/>
        <v>1.1023176380641602</v>
      </c>
      <c r="F82" s="86">
        <v>11.023176380641601</v>
      </c>
      <c r="G82" s="81">
        <f t="shared" si="11"/>
        <v>3.3069529141924803</v>
      </c>
      <c r="H82" s="86">
        <v>11.023176380641601</v>
      </c>
      <c r="I82" s="81">
        <f t="shared" si="12"/>
        <v>11.023176380641601</v>
      </c>
      <c r="J82" s="86">
        <v>11.023176380641601</v>
      </c>
      <c r="K82" s="81">
        <f t="shared" si="13"/>
        <v>33.069529141924804</v>
      </c>
      <c r="L82" s="84">
        <v>11.023176380641601</v>
      </c>
      <c r="M82" s="85">
        <f t="shared" si="14"/>
        <v>110.23176380641601</v>
      </c>
    </row>
    <row r="83" spans="2:13" x14ac:dyDescent="0.25">
      <c r="B83" s="96">
        <f>'Detail Sheet'!A88</f>
        <v>77</v>
      </c>
      <c r="D83" s="80">
        <v>13.463738035001692</v>
      </c>
      <c r="E83" s="81">
        <f t="shared" si="10"/>
        <v>1.3463738035001693</v>
      </c>
      <c r="F83" s="86">
        <v>13.463738035001692</v>
      </c>
      <c r="G83" s="81">
        <f t="shared" si="11"/>
        <v>4.0391214105005071</v>
      </c>
      <c r="H83" s="86">
        <v>13.463738035001692</v>
      </c>
      <c r="I83" s="81">
        <f t="shared" si="12"/>
        <v>13.463738035001692</v>
      </c>
      <c r="J83" s="86">
        <v>13.463738035001692</v>
      </c>
      <c r="K83" s="81">
        <f t="shared" si="13"/>
        <v>40.391214105005076</v>
      </c>
      <c r="L83" s="84">
        <v>13.463738035001692</v>
      </c>
      <c r="M83" s="85">
        <f t="shared" si="14"/>
        <v>134.63738035001691</v>
      </c>
    </row>
    <row r="84" spans="2:13" x14ac:dyDescent="0.25">
      <c r="B84" s="96">
        <f>'Detail Sheet'!A89</f>
        <v>78</v>
      </c>
      <c r="D84" s="80">
        <v>14.879731724872837</v>
      </c>
      <c r="E84" s="81">
        <f t="shared" si="10"/>
        <v>1.4879731724872838</v>
      </c>
      <c r="F84" s="86">
        <v>14.879731724872837</v>
      </c>
      <c r="G84" s="81">
        <f t="shared" si="11"/>
        <v>4.4639195174618509</v>
      </c>
      <c r="H84" s="86">
        <v>14.879731724872837</v>
      </c>
      <c r="I84" s="81">
        <f t="shared" si="12"/>
        <v>14.879731724872837</v>
      </c>
      <c r="J84" s="86">
        <v>14.879731724872837</v>
      </c>
      <c r="K84" s="81">
        <f t="shared" si="13"/>
        <v>44.639195174618507</v>
      </c>
      <c r="L84" s="84">
        <v>14.879731724872837</v>
      </c>
      <c r="M84" s="85">
        <f t="shared" si="14"/>
        <v>148.79731724872838</v>
      </c>
    </row>
    <row r="85" spans="2:13" x14ac:dyDescent="0.25">
      <c r="B85" s="96">
        <f>'Detail Sheet'!A90</f>
        <v>79</v>
      </c>
      <c r="D85" s="80">
        <v>22.197951281441636</v>
      </c>
      <c r="E85" s="81">
        <f t="shared" si="10"/>
        <v>2.2197951281441637</v>
      </c>
      <c r="F85" s="86">
        <v>22.197951281441636</v>
      </c>
      <c r="G85" s="81">
        <f t="shared" si="11"/>
        <v>6.6593853844324906</v>
      </c>
      <c r="H85" s="86">
        <v>22.197951281441636</v>
      </c>
      <c r="I85" s="81">
        <f t="shared" si="12"/>
        <v>22.197951281441636</v>
      </c>
      <c r="J85" s="86">
        <v>22.197951281441636</v>
      </c>
      <c r="K85" s="81">
        <f t="shared" si="13"/>
        <v>66.593853844324912</v>
      </c>
      <c r="L85" s="84">
        <v>22.197951281441636</v>
      </c>
      <c r="M85" s="85">
        <f t="shared" si="14"/>
        <v>221.97951281441635</v>
      </c>
    </row>
    <row r="86" spans="2:13" x14ac:dyDescent="0.25">
      <c r="B86" s="96">
        <f>'Detail Sheet'!A91</f>
        <v>80</v>
      </c>
      <c r="D86" s="80">
        <v>54.598150033144236</v>
      </c>
      <c r="E86" s="81">
        <f t="shared" si="10"/>
        <v>5.4598150033144242</v>
      </c>
      <c r="F86" s="86">
        <v>54.598150033144236</v>
      </c>
      <c r="G86" s="81">
        <f t="shared" si="11"/>
        <v>16.379445009943272</v>
      </c>
      <c r="H86" s="86">
        <v>54.598150033144236</v>
      </c>
      <c r="I86" s="81">
        <f t="shared" si="12"/>
        <v>54.598150033144236</v>
      </c>
      <c r="J86" s="86">
        <v>54.598150033144236</v>
      </c>
      <c r="K86" s="81">
        <f t="shared" si="13"/>
        <v>163.79445009943271</v>
      </c>
      <c r="L86" s="84">
        <v>54.598150033144236</v>
      </c>
      <c r="M86" s="85">
        <f t="shared" si="14"/>
        <v>545.98150033144236</v>
      </c>
    </row>
    <row r="87" spans="2:13" x14ac:dyDescent="0.25">
      <c r="B87" s="96">
        <f>'Detail Sheet'!A92</f>
        <v>81</v>
      </c>
      <c r="D87" s="80">
        <v>1808.0424144560632</v>
      </c>
      <c r="E87" s="81">
        <f t="shared" si="10"/>
        <v>180.80424144560632</v>
      </c>
      <c r="F87" s="86">
        <v>1808.0424144560632</v>
      </c>
      <c r="G87" s="81">
        <f t="shared" si="11"/>
        <v>542.41272433681888</v>
      </c>
      <c r="H87" s="86">
        <v>1808.0424144560632</v>
      </c>
      <c r="I87" s="81">
        <f t="shared" si="12"/>
        <v>1808.0424144560632</v>
      </c>
      <c r="J87" s="86">
        <v>1808.0424144560632</v>
      </c>
      <c r="K87" s="81">
        <f t="shared" si="13"/>
        <v>5424.1272433681897</v>
      </c>
      <c r="L87" s="84">
        <v>1808.0424144560632</v>
      </c>
      <c r="M87" s="85">
        <f t="shared" si="14"/>
        <v>18080.424144560631</v>
      </c>
    </row>
    <row r="88" spans="2:13" x14ac:dyDescent="0.25">
      <c r="B88" s="96">
        <f>'Detail Sheet'!A93</f>
        <v>82</v>
      </c>
      <c r="D88" s="80">
        <v>1998.1958951041172</v>
      </c>
      <c r="E88" s="81">
        <f t="shared" si="10"/>
        <v>199.81958951041173</v>
      </c>
      <c r="F88" s="86">
        <v>1998.1958951041172</v>
      </c>
      <c r="G88" s="81">
        <f t="shared" si="11"/>
        <v>599.45876853123514</v>
      </c>
      <c r="H88" s="86">
        <v>1998.1958951041172</v>
      </c>
      <c r="I88" s="81">
        <f t="shared" si="12"/>
        <v>1998.1958951041172</v>
      </c>
      <c r="J88" s="86">
        <v>1998.1958951041172</v>
      </c>
      <c r="K88" s="81">
        <f t="shared" si="13"/>
        <v>5994.5876853123518</v>
      </c>
      <c r="L88" s="84">
        <v>1998.1958951041172</v>
      </c>
      <c r="M88" s="85">
        <f t="shared" si="14"/>
        <v>19981.958951041172</v>
      </c>
    </row>
    <row r="89" spans="2:13" x14ac:dyDescent="0.25">
      <c r="B89" s="96">
        <f>'Detail Sheet'!A94</f>
        <v>83</v>
      </c>
      <c r="D89" s="80">
        <v>2208.347991887209</v>
      </c>
      <c r="E89" s="81">
        <f t="shared" si="10"/>
        <v>220.83479918872092</v>
      </c>
      <c r="F89" s="86">
        <v>2208.347991887209</v>
      </c>
      <c r="G89" s="81">
        <f t="shared" si="11"/>
        <v>662.50439756616265</v>
      </c>
      <c r="H89" s="86">
        <v>2208.347991887209</v>
      </c>
      <c r="I89" s="81">
        <f t="shared" si="12"/>
        <v>2208.347991887209</v>
      </c>
      <c r="J89" s="86">
        <v>2208.347991887209</v>
      </c>
      <c r="K89" s="81">
        <f t="shared" si="13"/>
        <v>6625.043975661627</v>
      </c>
      <c r="L89" s="84">
        <v>2208.347991887209</v>
      </c>
      <c r="M89" s="85">
        <f t="shared" si="14"/>
        <v>22083.47991887209</v>
      </c>
    </row>
    <row r="90" spans="2:13" x14ac:dyDescent="0.25">
      <c r="B90" s="96">
        <f>'Detail Sheet'!A95</f>
        <v>84</v>
      </c>
      <c r="D90" s="100"/>
      <c r="E90" s="101"/>
      <c r="F90" s="102"/>
      <c r="G90" s="101"/>
      <c r="H90" s="102"/>
      <c r="I90" s="101"/>
      <c r="J90" s="102"/>
      <c r="K90" s="101"/>
      <c r="M90" s="103"/>
    </row>
    <row r="91" spans="2:13" x14ac:dyDescent="0.25">
      <c r="B91" s="96">
        <f>'Detail Sheet'!A96</f>
        <v>85</v>
      </c>
      <c r="D91" s="100"/>
      <c r="E91" s="101"/>
      <c r="F91" s="102"/>
      <c r="G91" s="101"/>
      <c r="H91" s="102"/>
      <c r="I91" s="101"/>
      <c r="J91" s="102"/>
      <c r="K91" s="101"/>
      <c r="M91" s="103"/>
    </row>
    <row r="92" spans="2:13" x14ac:dyDescent="0.25">
      <c r="B92" s="96">
        <f>'Detail Sheet'!A97</f>
        <v>86</v>
      </c>
      <c r="D92" s="80">
        <v>3.3201169227365472</v>
      </c>
      <c r="E92" s="81">
        <f>D92*$I$5</f>
        <v>0.33201169227365473</v>
      </c>
      <c r="F92" s="86">
        <v>3.3201169227365472</v>
      </c>
      <c r="G92" s="81">
        <f>F92*$J$5</f>
        <v>0.99603507682096415</v>
      </c>
      <c r="H92" s="86">
        <v>3.3201169227365472</v>
      </c>
      <c r="I92" s="81">
        <f>H92*$K$5</f>
        <v>3.3201169227365472</v>
      </c>
      <c r="J92" s="86">
        <v>3.3201169227365472</v>
      </c>
      <c r="K92" s="81">
        <f>J92*$L$5</f>
        <v>9.9603507682096417</v>
      </c>
      <c r="L92" s="84">
        <v>3.3201169227365472</v>
      </c>
      <c r="M92" s="85">
        <f>L92*$M$5</f>
        <v>33.201169227365469</v>
      </c>
    </row>
    <row r="93" spans="2:13" x14ac:dyDescent="0.25">
      <c r="B93" s="96">
        <f>'Detail Sheet'!A98</f>
        <v>87</v>
      </c>
      <c r="D93" s="80">
        <v>3.6692966676192444</v>
      </c>
      <c r="E93" s="81">
        <f>D93*$I$5</f>
        <v>0.36692966676192446</v>
      </c>
      <c r="F93" s="86">
        <v>3.6692966676192444</v>
      </c>
      <c r="G93" s="81">
        <f>F93*$J$5</f>
        <v>1.1007890002857732</v>
      </c>
      <c r="H93" s="86">
        <v>3.6692966676192444</v>
      </c>
      <c r="I93" s="81">
        <f>H93*$K$5</f>
        <v>3.6692966676192444</v>
      </c>
      <c r="J93" s="86">
        <v>3.6692966676192444</v>
      </c>
      <c r="K93" s="81">
        <f>J93*$L$5</f>
        <v>11.007890002857733</v>
      </c>
      <c r="L93" s="84">
        <v>3.6692966676192444</v>
      </c>
      <c r="M93" s="85">
        <f>L93*$M$5</f>
        <v>36.692966676192441</v>
      </c>
    </row>
    <row r="94" spans="2:13" x14ac:dyDescent="0.25">
      <c r="B94" s="96">
        <f>'Detail Sheet'!A99</f>
        <v>88</v>
      </c>
      <c r="D94" s="100"/>
      <c r="E94" s="101"/>
      <c r="F94" s="102"/>
      <c r="G94" s="101"/>
      <c r="H94" s="102"/>
      <c r="I94" s="101"/>
      <c r="J94" s="102"/>
      <c r="K94" s="101"/>
      <c r="M94" s="103"/>
    </row>
    <row r="95" spans="2:13" x14ac:dyDescent="0.25">
      <c r="B95" s="96">
        <f>'Detail Sheet'!A100</f>
        <v>89</v>
      </c>
      <c r="D95" s="100"/>
      <c r="E95" s="101"/>
      <c r="F95" s="102"/>
      <c r="G95" s="101"/>
      <c r="H95" s="102"/>
      <c r="I95" s="101"/>
      <c r="J95" s="102"/>
      <c r="K95" s="101"/>
      <c r="M95" s="103"/>
    </row>
    <row r="96" spans="2:13" x14ac:dyDescent="0.25">
      <c r="B96" s="96">
        <f>'Detail Sheet'!A101</f>
        <v>90</v>
      </c>
      <c r="D96" s="80">
        <v>5.4739473917271999</v>
      </c>
      <c r="E96" s="81">
        <f>D96*$I$5</f>
        <v>0.54739473917271997</v>
      </c>
      <c r="F96" s="86">
        <v>5.4739473917271999</v>
      </c>
      <c r="G96" s="81">
        <f>F96*$J$5</f>
        <v>1.64218421751816</v>
      </c>
      <c r="H96" s="86">
        <v>5.4739473917271999</v>
      </c>
      <c r="I96" s="81">
        <f>H96*$K$5</f>
        <v>5.4739473917271999</v>
      </c>
      <c r="J96" s="86">
        <v>5.4739473917271999</v>
      </c>
      <c r="K96" s="81">
        <f>J96*$L$5</f>
        <v>16.421842175181599</v>
      </c>
      <c r="L96" s="84">
        <v>5.4739473917271999</v>
      </c>
      <c r="M96" s="85">
        <f>L96*$M$5</f>
        <v>54.739473917272001</v>
      </c>
    </row>
    <row r="97" spans="2:13" x14ac:dyDescent="0.25">
      <c r="B97" s="96">
        <f>'Detail Sheet'!A102</f>
        <v>91</v>
      </c>
      <c r="D97" s="80">
        <v>12.182493960703473</v>
      </c>
      <c r="E97" s="81">
        <f>D97*$I$5</f>
        <v>1.2182493960703473</v>
      </c>
      <c r="F97" s="86">
        <v>12.182493960703473</v>
      </c>
      <c r="G97" s="81">
        <f>F97*$J$5</f>
        <v>3.654748188211042</v>
      </c>
      <c r="H97" s="86">
        <v>12.182493960703473</v>
      </c>
      <c r="I97" s="81">
        <f>H97*$K$5</f>
        <v>12.182493960703473</v>
      </c>
      <c r="J97" s="86">
        <v>12.182493960703473</v>
      </c>
      <c r="K97" s="81">
        <f>J97*$L$5</f>
        <v>36.547481882110418</v>
      </c>
      <c r="L97" s="84">
        <v>12.182493960703473</v>
      </c>
      <c r="M97" s="85">
        <f>L97*$M$5</f>
        <v>121.82493960703474</v>
      </c>
    </row>
    <row r="98" spans="2:13" x14ac:dyDescent="0.25">
      <c r="B98" s="96">
        <f>'Detail Sheet'!A103</f>
        <v>92</v>
      </c>
      <c r="D98" s="100"/>
      <c r="E98" s="101"/>
      <c r="F98" s="102"/>
      <c r="G98" s="101"/>
      <c r="H98" s="102"/>
      <c r="I98" s="101"/>
      <c r="J98" s="102"/>
      <c r="K98" s="101"/>
      <c r="M98" s="103"/>
    </row>
    <row r="99" spans="2:13" ht="15.75" thickBot="1" x14ac:dyDescent="0.3">
      <c r="B99" s="96">
        <f>'Detail Sheet'!A100</f>
        <v>89</v>
      </c>
      <c r="D99" s="105"/>
      <c r="E99" s="106"/>
      <c r="F99" s="107"/>
      <c r="G99" s="106"/>
      <c r="H99" s="107"/>
      <c r="I99" s="106"/>
      <c r="J99" s="107"/>
      <c r="K99" s="106"/>
      <c r="L99" s="108"/>
      <c r="M99" s="109"/>
    </row>
    <row r="100" spans="2:13" x14ac:dyDescent="0.25">
      <c r="B100" s="96">
        <f>'Detail Sheet'!A101</f>
        <v>90</v>
      </c>
      <c r="D100" s="84">
        <v>244.69193226422038</v>
      </c>
      <c r="E100" s="84">
        <f>D100*$I$5</f>
        <v>24.469193226422039</v>
      </c>
      <c r="F100" s="84">
        <v>244.69193226422038</v>
      </c>
      <c r="G100" s="84">
        <f>F100*$J$5</f>
        <v>73.407579679266107</v>
      </c>
      <c r="H100" s="84">
        <v>244.69193226422038</v>
      </c>
      <c r="I100" s="84">
        <f>H100*$K$5</f>
        <v>244.69193226422038</v>
      </c>
      <c r="J100" s="84">
        <v>244.69193226422038</v>
      </c>
      <c r="K100" s="84">
        <f>J100*$L$5</f>
        <v>734.07579679266109</v>
      </c>
      <c r="L100" s="84">
        <v>244.69193226422038</v>
      </c>
      <c r="M100" s="84">
        <f>L100*$M$5</f>
        <v>2446.919322642204</v>
      </c>
    </row>
    <row r="101" spans="2:13" x14ac:dyDescent="0.25">
      <c r="B101" s="96">
        <f>'Detail Sheet'!A102</f>
        <v>91</v>
      </c>
      <c r="D101" s="84">
        <v>270.42640742615254</v>
      </c>
      <c r="E101" s="84">
        <f>D101*$I$5</f>
        <v>27.042640742615255</v>
      </c>
      <c r="F101" s="84">
        <v>270.42640742615254</v>
      </c>
      <c r="G101" s="84">
        <f>F101*$J$5</f>
        <v>81.127922227845758</v>
      </c>
      <c r="H101" s="84">
        <v>270.42640742615254</v>
      </c>
      <c r="I101" s="84">
        <f>H101*$K$5</f>
        <v>270.42640742615254</v>
      </c>
      <c r="J101" s="84">
        <v>270.42640742615254</v>
      </c>
      <c r="K101" s="84">
        <f>J101*$L$5</f>
        <v>811.27922227845761</v>
      </c>
      <c r="L101" s="84">
        <v>270.42640742615254</v>
      </c>
      <c r="M101" s="84">
        <f>L101*$M$5</f>
        <v>2704.2640742615254</v>
      </c>
    </row>
    <row r="102" spans="2:13" x14ac:dyDescent="0.25">
      <c r="B102" s="96">
        <f>'Detail Sheet'!A103</f>
        <v>92</v>
      </c>
      <c r="D102" s="4"/>
      <c r="E102" s="4"/>
      <c r="F102" s="4"/>
      <c r="G102" s="4"/>
      <c r="H102" s="4"/>
      <c r="I102" s="4"/>
      <c r="J102" s="4"/>
      <c r="K102" s="4"/>
      <c r="M102" s="4"/>
    </row>
    <row r="103" spans="2:13" x14ac:dyDescent="0.25">
      <c r="B103" s="96">
        <f>'Detail Sheet'!A104</f>
        <v>93</v>
      </c>
      <c r="D103" s="4"/>
      <c r="E103" s="4"/>
      <c r="F103" s="4"/>
      <c r="G103" s="4"/>
      <c r="H103" s="4"/>
      <c r="I103" s="4"/>
      <c r="J103" s="4"/>
      <c r="K103" s="4"/>
      <c r="M103" s="4"/>
    </row>
    <row r="104" spans="2:13" x14ac:dyDescent="0.25">
      <c r="B104" s="96">
        <f>'Detail Sheet'!A105</f>
        <v>94</v>
      </c>
      <c r="D104" s="84">
        <v>298.86740096706029</v>
      </c>
      <c r="E104" s="84">
        <f>D104*$I$5</f>
        <v>29.886740096706031</v>
      </c>
      <c r="F104" s="84">
        <v>298.86740096706029</v>
      </c>
      <c r="G104" s="84">
        <f>F104*$J$5</f>
        <v>89.66022029011809</v>
      </c>
      <c r="H104" s="84">
        <v>298.86740096706029</v>
      </c>
      <c r="I104" s="84">
        <f>H104*$K$5</f>
        <v>298.86740096706029</v>
      </c>
      <c r="J104" s="84">
        <v>298.86740096706029</v>
      </c>
      <c r="K104" s="84">
        <f>J104*$L$5</f>
        <v>896.60220290118082</v>
      </c>
      <c r="L104" s="84">
        <v>298.86740096706029</v>
      </c>
      <c r="M104" s="84">
        <f>L104*$M$5</f>
        <v>2988.674009670603</v>
      </c>
    </row>
    <row r="105" spans="2:13" x14ac:dyDescent="0.25">
      <c r="B105" s="96">
        <f>'Detail Sheet'!A106</f>
        <v>95</v>
      </c>
      <c r="D105" s="84">
        <v>601.84503787208223</v>
      </c>
      <c r="E105" s="84">
        <f>D105*$I$5</f>
        <v>60.184503787208229</v>
      </c>
      <c r="F105" s="84">
        <v>601.84503787208223</v>
      </c>
      <c r="G105" s="84">
        <f>F105*$J$5</f>
        <v>180.55351136162466</v>
      </c>
      <c r="H105" s="84">
        <v>601.84503787208223</v>
      </c>
      <c r="I105" s="84">
        <f>H105*$K$5</f>
        <v>601.84503787208223</v>
      </c>
      <c r="J105" s="84">
        <v>601.84503787208223</v>
      </c>
      <c r="K105" s="84">
        <f>J105*$L$5</f>
        <v>1805.5351136162467</v>
      </c>
      <c r="L105" s="84">
        <v>601.84503787208223</v>
      </c>
      <c r="M105" s="84">
        <f>L105*$M$5</f>
        <v>6018.4503787208223</v>
      </c>
    </row>
    <row r="106" spans="2:13" x14ac:dyDescent="0.25">
      <c r="B106" s="96">
        <f>'Detail Sheet'!A107</f>
        <v>96</v>
      </c>
      <c r="D106" s="4"/>
      <c r="E106" s="4"/>
      <c r="F106" s="4"/>
      <c r="G106" s="4"/>
      <c r="H106" s="4"/>
      <c r="I106" s="4"/>
      <c r="J106" s="4"/>
      <c r="K106" s="4"/>
      <c r="M106" s="4"/>
    </row>
    <row r="107" spans="2:13" x14ac:dyDescent="0.25">
      <c r="B107" s="96">
        <f>'Detail Sheet'!A108</f>
        <v>97</v>
      </c>
      <c r="D107" s="4"/>
      <c r="E107" s="4"/>
      <c r="F107" s="4"/>
      <c r="G107" s="4"/>
      <c r="H107" s="4"/>
      <c r="I107" s="4"/>
      <c r="J107" s="4"/>
      <c r="K107" s="4"/>
      <c r="M107" s="4"/>
    </row>
    <row r="108" spans="2:13" x14ac:dyDescent="0.25">
      <c r="B108" s="96">
        <f>'Detail Sheet'!A109</f>
        <v>98</v>
      </c>
      <c r="D108" s="84">
        <v>735.09518924197266</v>
      </c>
      <c r="E108" s="84">
        <f>D108*$I$5</f>
        <v>73.509518924197266</v>
      </c>
      <c r="F108" s="84">
        <v>735.09518924197266</v>
      </c>
      <c r="G108" s="84">
        <f>F108*$J$5</f>
        <v>220.5285567725918</v>
      </c>
      <c r="H108" s="84">
        <v>735.09518924197266</v>
      </c>
      <c r="I108" s="84">
        <f>H108*$K$5</f>
        <v>735.09518924197266</v>
      </c>
      <c r="J108" s="84">
        <v>735.09518924197266</v>
      </c>
      <c r="K108" s="84">
        <f>J108*$L$5</f>
        <v>2205.2855677259181</v>
      </c>
      <c r="L108" s="84">
        <v>735.09518924197266</v>
      </c>
      <c r="M108" s="84">
        <f>L108*$M$5</f>
        <v>7350.9518924197264</v>
      </c>
    </row>
    <row r="109" spans="2:13" x14ac:dyDescent="0.25">
      <c r="B109" s="96">
        <f>'Detail Sheet'!A110</f>
        <v>99</v>
      </c>
      <c r="D109" s="84">
        <v>6634.2440062778896</v>
      </c>
      <c r="E109" s="84">
        <f>D109*$I$5</f>
        <v>663.42440062778905</v>
      </c>
      <c r="F109" s="84">
        <v>6634.2440062778896</v>
      </c>
      <c r="G109" s="84">
        <f>F109*$J$5</f>
        <v>1990.2732018833667</v>
      </c>
      <c r="H109" s="84">
        <v>6634.2440062778896</v>
      </c>
      <c r="I109" s="84">
        <f>H109*$K$5</f>
        <v>6634.2440062778896</v>
      </c>
      <c r="J109" s="84">
        <v>6634.2440062778896</v>
      </c>
      <c r="K109" s="84">
        <f>J109*$L$5</f>
        <v>19902.732018833667</v>
      </c>
      <c r="L109" s="84">
        <v>6634.2440062778896</v>
      </c>
      <c r="M109" s="84">
        <f>L109*$M$5</f>
        <v>66342.4400627789</v>
      </c>
    </row>
    <row r="110" spans="2:13" x14ac:dyDescent="0.25">
      <c r="B110" s="96">
        <f>'Detail Sheet'!A111</f>
        <v>100</v>
      </c>
      <c r="D110" s="4"/>
      <c r="E110" s="4"/>
      <c r="F110" s="4"/>
      <c r="G110" s="4"/>
      <c r="H110" s="4"/>
      <c r="I110" s="4"/>
      <c r="J110" s="4"/>
      <c r="K110" s="4"/>
      <c r="M110" s="4"/>
    </row>
    <row r="111" spans="2:13" x14ac:dyDescent="0.25">
      <c r="B111" s="96">
        <f>'Detail Sheet'!A112</f>
        <v>101</v>
      </c>
      <c r="D111" s="4"/>
      <c r="E111" s="4"/>
      <c r="F111" s="4"/>
      <c r="G111" s="4"/>
      <c r="H111" s="4"/>
      <c r="I111" s="4"/>
      <c r="J111" s="4"/>
      <c r="K111" s="4"/>
      <c r="M111" s="4"/>
    </row>
    <row r="112" spans="2:13" x14ac:dyDescent="0.25">
      <c r="B112" s="96">
        <f>'Detail Sheet'!A113</f>
        <v>102</v>
      </c>
      <c r="D112" s="84">
        <v>7331.9735391559952</v>
      </c>
      <c r="E112" s="84">
        <f>D112*$I$5</f>
        <v>733.19735391559959</v>
      </c>
      <c r="F112" s="84">
        <v>7331.9735391559952</v>
      </c>
      <c r="G112" s="84">
        <f>F112*$J$5</f>
        <v>2199.5920617467987</v>
      </c>
      <c r="H112" s="84">
        <v>7331.9735391559952</v>
      </c>
      <c r="I112" s="84">
        <f>H112*$K$5</f>
        <v>7331.9735391559952</v>
      </c>
      <c r="J112" s="84">
        <v>7331.9735391559952</v>
      </c>
      <c r="K112" s="84">
        <f>J112*$L$5</f>
        <v>21995.920617467986</v>
      </c>
      <c r="L112" s="84">
        <v>7331.9735391559952</v>
      </c>
      <c r="M112" s="84">
        <f>L112*$M$5</f>
        <v>73319.735391559952</v>
      </c>
    </row>
    <row r="113" spans="2:13" x14ac:dyDescent="0.25">
      <c r="B113" s="96">
        <f>'Detail Sheet'!A114</f>
        <v>103</v>
      </c>
      <c r="D113" s="84">
        <v>8103.0839275753842</v>
      </c>
      <c r="E113" s="84">
        <f>D113*$I$5</f>
        <v>810.30839275753851</v>
      </c>
      <c r="F113" s="84">
        <v>8103.0839275753842</v>
      </c>
      <c r="G113" s="84">
        <f>F113*$J$5</f>
        <v>2430.9251782726151</v>
      </c>
      <c r="H113" s="84">
        <v>8103.0839275753842</v>
      </c>
      <c r="I113" s="84">
        <f>H113*$K$5</f>
        <v>8103.0839275753842</v>
      </c>
      <c r="J113" s="84">
        <v>8103.0839275753842</v>
      </c>
      <c r="K113" s="84">
        <f>J113*$L$5</f>
        <v>24309.251782726154</v>
      </c>
      <c r="L113" s="84">
        <v>8103.0839275753842</v>
      </c>
      <c r="M113" s="84">
        <f>L113*$M$5</f>
        <v>81030.839275753839</v>
      </c>
    </row>
    <row r="114" spans="2:13" x14ac:dyDescent="0.25">
      <c r="B114" s="96">
        <f>'Detail Sheet'!A115</f>
        <v>104</v>
      </c>
      <c r="D114" s="4"/>
      <c r="E114" s="4"/>
      <c r="F114" s="4"/>
      <c r="G114" s="4"/>
      <c r="H114" s="4"/>
      <c r="I114" s="4"/>
      <c r="J114" s="4"/>
      <c r="K114" s="4"/>
      <c r="M114" s="4"/>
    </row>
    <row r="115" spans="2:13" x14ac:dyDescent="0.25">
      <c r="B115" s="96">
        <f>'Detail Sheet'!A116</f>
        <v>105</v>
      </c>
      <c r="D115" s="4"/>
      <c r="E115" s="4"/>
      <c r="F115" s="4"/>
      <c r="G115" s="4"/>
      <c r="H115" s="4"/>
      <c r="I115" s="4"/>
      <c r="J115" s="4"/>
      <c r="K115" s="4"/>
      <c r="M115" s="4"/>
    </row>
    <row r="116" spans="2:13" x14ac:dyDescent="0.25">
      <c r="B116" s="96">
        <f>'Detail Sheet'!A117</f>
        <v>106</v>
      </c>
      <c r="D116" s="84">
        <v>8955.2927034825079</v>
      </c>
      <c r="E116" s="84">
        <f>D116*$I$5</f>
        <v>895.52927034825086</v>
      </c>
      <c r="F116" s="84">
        <v>8955.2927034825079</v>
      </c>
      <c r="G116" s="84">
        <f>F116*$J$5</f>
        <v>2686.5878110447525</v>
      </c>
      <c r="H116" s="84">
        <v>8955.2927034825079</v>
      </c>
      <c r="I116" s="84">
        <f>H116*$K$5</f>
        <v>8955.2927034825079</v>
      </c>
      <c r="J116" s="84">
        <v>8955.2927034825079</v>
      </c>
      <c r="K116" s="84">
        <f>J116*$L$5</f>
        <v>26865.878110447524</v>
      </c>
      <c r="L116" s="84">
        <v>8955.2927034825079</v>
      </c>
      <c r="M116" s="84">
        <f>L116*$M$5</f>
        <v>89552.927034825087</v>
      </c>
    </row>
    <row r="117" spans="2:13" x14ac:dyDescent="0.25">
      <c r="B117" s="96">
        <f>'Detail Sheet'!A118</f>
        <v>107</v>
      </c>
      <c r="D117" s="4"/>
      <c r="E117" s="4"/>
      <c r="F117" s="4"/>
      <c r="G117" s="4"/>
      <c r="H117" s="4"/>
      <c r="I117" s="4"/>
      <c r="J117" s="4"/>
      <c r="K117" s="4"/>
      <c r="M117" s="4"/>
    </row>
    <row r="118" spans="2:13" x14ac:dyDescent="0.25">
      <c r="B118" s="96">
        <f>'Detail Sheet'!A119</f>
        <v>108</v>
      </c>
      <c r="D118" s="4"/>
      <c r="E118" s="4"/>
      <c r="F118" s="4"/>
      <c r="G118" s="4"/>
      <c r="H118" s="4"/>
      <c r="I118" s="4"/>
      <c r="J118" s="4"/>
      <c r="K118" s="4"/>
      <c r="M118" s="4"/>
    </row>
    <row r="119" spans="2:13" x14ac:dyDescent="0.25">
      <c r="B119" s="96">
        <f>'Detail Sheet'!A120</f>
        <v>109</v>
      </c>
      <c r="D119" s="4"/>
      <c r="E119" s="4"/>
      <c r="F119" s="4"/>
      <c r="G119" s="4"/>
      <c r="H119" s="4"/>
      <c r="I119" s="4"/>
      <c r="J119" s="4"/>
      <c r="K119" s="4"/>
      <c r="M119" s="4"/>
    </row>
    <row r="120" spans="2:13" x14ac:dyDescent="0.25">
      <c r="B120" s="96">
        <f>'Detail Sheet'!A121</f>
        <v>110</v>
      </c>
      <c r="D120" s="4"/>
      <c r="E120" s="4"/>
      <c r="F120" s="4"/>
      <c r="G120" s="4"/>
      <c r="H120" s="4"/>
      <c r="I120" s="4"/>
      <c r="J120" s="4"/>
      <c r="K120" s="4"/>
      <c r="M120" s="4"/>
    </row>
    <row r="121" spans="2:13" x14ac:dyDescent="0.25">
      <c r="B121" s="96">
        <f>'Detail Sheet'!A122</f>
        <v>111</v>
      </c>
      <c r="D121" s="4"/>
      <c r="E121" s="4"/>
      <c r="F121" s="4"/>
      <c r="G121" s="4"/>
      <c r="H121" s="4"/>
      <c r="I121" s="4"/>
      <c r="J121" s="4"/>
      <c r="K121" s="4"/>
      <c r="M121" s="4"/>
    </row>
    <row r="122" spans="2:13" x14ac:dyDescent="0.25">
      <c r="B122" s="96">
        <f>'Detail Sheet'!A123</f>
        <v>112</v>
      </c>
      <c r="D122" s="4"/>
      <c r="E122" s="4"/>
      <c r="F122" s="4"/>
      <c r="G122" s="4"/>
      <c r="H122" s="4"/>
      <c r="I122" s="4"/>
      <c r="J122" s="4"/>
      <c r="K122" s="4"/>
      <c r="M122" s="4"/>
    </row>
    <row r="123" spans="2:13" x14ac:dyDescent="0.25">
      <c r="B123" s="96">
        <f>'Detail Sheet'!A124</f>
        <v>113</v>
      </c>
      <c r="D123" s="4"/>
      <c r="E123" s="4"/>
      <c r="F123" s="4"/>
      <c r="G123" s="4"/>
      <c r="H123" s="4"/>
      <c r="I123" s="4"/>
      <c r="J123" s="4"/>
      <c r="K123" s="4"/>
      <c r="M123" s="4"/>
    </row>
    <row r="124" spans="2:13" x14ac:dyDescent="0.25">
      <c r="B124" s="96">
        <f>'Detail Sheet'!A125</f>
        <v>114</v>
      </c>
      <c r="D124" s="4"/>
      <c r="E124" s="4"/>
      <c r="F124" s="4"/>
      <c r="G124" s="4"/>
      <c r="H124" s="4"/>
      <c r="I124" s="4"/>
      <c r="J124" s="4"/>
      <c r="K124" s="4"/>
      <c r="M124" s="4"/>
    </row>
    <row r="125" spans="2:13" x14ac:dyDescent="0.25">
      <c r="B125" s="96">
        <f>'Detail Sheet'!A126</f>
        <v>0</v>
      </c>
      <c r="D125" s="4"/>
      <c r="E125" s="4"/>
      <c r="F125" s="4"/>
      <c r="G125" s="4"/>
      <c r="H125" s="4"/>
      <c r="I125" s="4"/>
      <c r="J125" s="4"/>
      <c r="K125" s="4"/>
      <c r="M125" s="4"/>
    </row>
    <row r="126" spans="2:13" x14ac:dyDescent="0.25">
      <c r="B126" s="96">
        <f>'Detail Sheet'!A127</f>
        <v>0</v>
      </c>
      <c r="D126" s="104"/>
      <c r="E126" s="104"/>
      <c r="F126" s="104"/>
      <c r="G126" s="104"/>
      <c r="H126" s="104"/>
      <c r="I126" s="104"/>
      <c r="J126" s="104"/>
      <c r="K126" s="104"/>
      <c r="L126" s="70"/>
      <c r="M126" s="104"/>
    </row>
    <row r="127" spans="2:13" x14ac:dyDescent="0.25">
      <c r="B127" s="96">
        <f>'Detail Sheet'!A128</f>
        <v>0</v>
      </c>
      <c r="D127" s="104"/>
      <c r="E127" s="104"/>
      <c r="F127" s="104"/>
      <c r="G127" s="104"/>
      <c r="H127" s="104"/>
      <c r="I127" s="104"/>
      <c r="J127" s="104"/>
      <c r="K127" s="104"/>
      <c r="L127" s="70"/>
      <c r="M127" s="104"/>
    </row>
    <row r="128" spans="2:13" x14ac:dyDescent="0.25">
      <c r="B128" s="96">
        <f>'Detail Sheet'!A129</f>
        <v>0</v>
      </c>
      <c r="D128" s="104"/>
      <c r="E128" s="104"/>
      <c r="F128" s="104"/>
      <c r="G128" s="104"/>
      <c r="H128" s="104"/>
      <c r="I128" s="104"/>
      <c r="J128" s="104"/>
      <c r="K128" s="104"/>
      <c r="L128" s="70"/>
      <c r="M128" s="104"/>
    </row>
    <row r="129" spans="2:13" x14ac:dyDescent="0.25">
      <c r="B129" s="96">
        <f>'Detail Sheet'!A130</f>
        <v>0</v>
      </c>
      <c r="D129" s="104"/>
      <c r="E129" s="104"/>
      <c r="F129" s="104"/>
      <c r="G129" s="104"/>
      <c r="H129" s="104"/>
      <c r="I129" s="104"/>
      <c r="J129" s="104"/>
      <c r="K129" s="104"/>
      <c r="L129" s="70"/>
      <c r="M129" s="104"/>
    </row>
    <row r="130" spans="2:13" x14ac:dyDescent="0.25">
      <c r="B130" s="74"/>
      <c r="D130" s="70"/>
      <c r="E130" s="70"/>
      <c r="F130" s="70"/>
      <c r="G130" s="70"/>
      <c r="H130" s="70"/>
      <c r="I130" s="70"/>
      <c r="J130" s="70"/>
      <c r="K130" s="70"/>
      <c r="L130" s="70"/>
      <c r="M130" s="70"/>
    </row>
    <row r="131" spans="2:13" x14ac:dyDescent="0.25">
      <c r="B131" s="74"/>
      <c r="D131" s="70"/>
      <c r="E131" s="70"/>
      <c r="F131" s="70"/>
      <c r="G131" s="70"/>
      <c r="H131" s="70"/>
      <c r="I131" s="70"/>
      <c r="J131" s="70"/>
      <c r="K131" s="70"/>
      <c r="L131" s="70"/>
      <c r="M131" s="70"/>
    </row>
    <row r="132" spans="2:13" x14ac:dyDescent="0.25">
      <c r="B132" s="74"/>
      <c r="D132" s="70"/>
      <c r="E132" s="70"/>
      <c r="F132" s="70"/>
      <c r="G132" s="70"/>
      <c r="H132" s="70"/>
      <c r="I132" s="70"/>
      <c r="J132" s="70"/>
      <c r="K132" s="70"/>
      <c r="L132" s="70"/>
      <c r="M132" s="70"/>
    </row>
    <row r="133" spans="2:13" x14ac:dyDescent="0.25">
      <c r="B133" s="74"/>
      <c r="D133" s="70"/>
      <c r="E133" s="70"/>
      <c r="F133" s="70"/>
      <c r="G133" s="70"/>
      <c r="H133" s="70"/>
      <c r="I133" s="70"/>
      <c r="J133" s="70"/>
      <c r="K133" s="70"/>
      <c r="L133" s="70"/>
      <c r="M133" s="70"/>
    </row>
    <row r="134" spans="2:13" x14ac:dyDescent="0.25">
      <c r="B134" s="74"/>
      <c r="D134" s="70"/>
      <c r="E134" s="70"/>
      <c r="F134" s="70"/>
      <c r="G134" s="70"/>
      <c r="H134" s="70"/>
      <c r="I134" s="70"/>
      <c r="J134" s="70"/>
      <c r="K134" s="70"/>
      <c r="L134" s="70"/>
      <c r="M134" s="70"/>
    </row>
    <row r="135" spans="2:13" x14ac:dyDescent="0.25">
      <c r="B135" s="74"/>
      <c r="D135" s="70"/>
      <c r="E135" s="70"/>
      <c r="F135" s="70"/>
      <c r="G135" s="70"/>
      <c r="H135" s="70"/>
      <c r="I135" s="70"/>
      <c r="J135" s="70"/>
      <c r="K135" s="70"/>
      <c r="L135" s="70"/>
      <c r="M135" s="70"/>
    </row>
    <row r="136" spans="2:13" x14ac:dyDescent="0.25">
      <c r="B136" s="74"/>
      <c r="D136" s="70"/>
      <c r="E136" s="70"/>
      <c r="F136" s="70"/>
      <c r="G136" s="70"/>
      <c r="H136" s="70"/>
      <c r="I136" s="70"/>
      <c r="J136" s="70"/>
      <c r="K136" s="70"/>
      <c r="L136" s="70"/>
      <c r="M136" s="70"/>
    </row>
    <row r="137" spans="2:13" x14ac:dyDescent="0.25">
      <c r="B137" s="74"/>
      <c r="D137" s="70"/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2:13" x14ac:dyDescent="0.25">
      <c r="B138" s="74"/>
      <c r="D138" s="70"/>
      <c r="E138" s="70"/>
      <c r="F138" s="70"/>
      <c r="G138" s="70"/>
      <c r="H138" s="70"/>
      <c r="I138" s="70"/>
      <c r="J138" s="70"/>
      <c r="K138" s="70"/>
      <c r="L138" s="70"/>
      <c r="M138" s="70"/>
    </row>
    <row r="139" spans="2:13" x14ac:dyDescent="0.25">
      <c r="B139" s="74"/>
      <c r="D139" s="70"/>
      <c r="E139" s="70"/>
      <c r="F139" s="70"/>
      <c r="G139" s="70"/>
      <c r="H139" s="70"/>
      <c r="I139" s="70"/>
      <c r="J139" s="70"/>
      <c r="K139" s="70"/>
      <c r="L139" s="70"/>
      <c r="M139" s="70"/>
    </row>
    <row r="140" spans="2:13" x14ac:dyDescent="0.25">
      <c r="B140" s="74"/>
      <c r="D140" s="70"/>
      <c r="E140" s="70"/>
      <c r="F140" s="70"/>
      <c r="G140" s="70"/>
      <c r="H140" s="70"/>
      <c r="I140" s="70"/>
      <c r="J140" s="70"/>
      <c r="K140" s="70"/>
      <c r="L140" s="70"/>
      <c r="M140" s="70"/>
    </row>
    <row r="141" spans="2:13" x14ac:dyDescent="0.25">
      <c r="B141" s="74"/>
      <c r="D141" s="70"/>
      <c r="E141" s="70"/>
      <c r="F141" s="70"/>
      <c r="G141" s="70"/>
      <c r="H141" s="70"/>
      <c r="I141" s="70"/>
      <c r="J141" s="70"/>
      <c r="K141" s="70"/>
      <c r="L141" s="70"/>
      <c r="M141" s="70"/>
    </row>
    <row r="142" spans="2:13" x14ac:dyDescent="0.25">
      <c r="B142" s="74"/>
      <c r="D142" s="70"/>
      <c r="E142" s="70"/>
      <c r="F142" s="70"/>
      <c r="G142" s="70"/>
      <c r="H142" s="70"/>
      <c r="I142" s="70"/>
      <c r="J142" s="70"/>
      <c r="K142" s="70"/>
      <c r="L142" s="70"/>
      <c r="M142" s="70"/>
    </row>
    <row r="143" spans="2:13" x14ac:dyDescent="0.25">
      <c r="B143" s="74"/>
      <c r="D143" s="70"/>
      <c r="E143" s="70"/>
      <c r="F143" s="70"/>
      <c r="G143" s="70"/>
      <c r="H143" s="70"/>
      <c r="I143" s="70"/>
      <c r="J143" s="70"/>
      <c r="K143" s="70"/>
      <c r="L143" s="70"/>
      <c r="M143" s="70"/>
    </row>
    <row r="144" spans="2:13" x14ac:dyDescent="0.25">
      <c r="B144" s="74"/>
      <c r="D144" s="70"/>
      <c r="E144" s="70"/>
      <c r="F144" s="70"/>
      <c r="G144" s="70"/>
      <c r="H144" s="70"/>
      <c r="I144" s="70"/>
      <c r="J144" s="70"/>
      <c r="K144" s="70"/>
      <c r="L144" s="70"/>
      <c r="M144" s="70"/>
    </row>
    <row r="145" spans="2:13" x14ac:dyDescent="0.25">
      <c r="B145" s="74"/>
      <c r="D145" s="70"/>
      <c r="E145" s="70"/>
      <c r="F145" s="70"/>
      <c r="G145" s="70"/>
      <c r="H145" s="70"/>
      <c r="I145" s="70"/>
      <c r="J145" s="70"/>
      <c r="K145" s="70"/>
      <c r="L145" s="70"/>
      <c r="M145" s="70"/>
    </row>
    <row r="146" spans="2:13" x14ac:dyDescent="0.25">
      <c r="B146" s="74"/>
      <c r="D146" s="70"/>
      <c r="E146" s="70"/>
      <c r="F146" s="70"/>
      <c r="G146" s="70"/>
      <c r="H146" s="70"/>
      <c r="I146" s="70"/>
      <c r="J146" s="70"/>
      <c r="K146" s="70"/>
      <c r="L146" s="70"/>
      <c r="M146" s="70"/>
    </row>
    <row r="147" spans="2:13" x14ac:dyDescent="0.25">
      <c r="B147" s="74"/>
      <c r="D147" s="70"/>
      <c r="E147" s="70"/>
      <c r="F147" s="70"/>
      <c r="G147" s="70"/>
      <c r="H147" s="70"/>
      <c r="I147" s="70"/>
      <c r="J147" s="70"/>
      <c r="K147" s="70"/>
      <c r="L147" s="70"/>
      <c r="M147" s="70"/>
    </row>
    <row r="148" spans="2:13" x14ac:dyDescent="0.25">
      <c r="B148" s="74"/>
      <c r="D148" s="70"/>
      <c r="E148" s="70"/>
      <c r="F148" s="70"/>
      <c r="G148" s="70"/>
      <c r="H148" s="70"/>
      <c r="I148" s="70"/>
      <c r="J148" s="70"/>
      <c r="K148" s="70"/>
      <c r="L148" s="70"/>
      <c r="M148" s="70"/>
    </row>
    <row r="149" spans="2:13" x14ac:dyDescent="0.25">
      <c r="B149" s="74"/>
      <c r="D149" s="70"/>
      <c r="E149" s="70"/>
      <c r="F149" s="70"/>
      <c r="G149" s="70"/>
      <c r="H149" s="70"/>
      <c r="I149" s="70"/>
      <c r="J149" s="70"/>
      <c r="K149" s="70"/>
      <c r="L149" s="70"/>
      <c r="M149" s="70"/>
    </row>
    <row r="150" spans="2:13" x14ac:dyDescent="0.25">
      <c r="B150" s="74"/>
      <c r="D150" s="70"/>
      <c r="E150" s="70"/>
      <c r="F150" s="70"/>
      <c r="G150" s="70"/>
      <c r="H150" s="70"/>
      <c r="I150" s="70"/>
      <c r="J150" s="70"/>
      <c r="K150" s="70"/>
      <c r="L150" s="70"/>
      <c r="M150" s="70"/>
    </row>
    <row r="151" spans="2:13" x14ac:dyDescent="0.25">
      <c r="B151" s="74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2:13" x14ac:dyDescent="0.25">
      <c r="B152" s="74"/>
      <c r="D152" s="70"/>
      <c r="E152" s="70"/>
      <c r="F152" s="70"/>
      <c r="G152" s="70"/>
      <c r="H152" s="70"/>
      <c r="I152" s="70"/>
      <c r="J152" s="70"/>
      <c r="K152" s="70"/>
      <c r="L152" s="70"/>
      <c r="M152" s="70"/>
    </row>
    <row r="153" spans="2:13" x14ac:dyDescent="0.25">
      <c r="B153" s="74"/>
      <c r="D153" s="70"/>
      <c r="E153" s="70"/>
      <c r="F153" s="70"/>
      <c r="G153" s="70"/>
      <c r="H153" s="70"/>
      <c r="I153" s="70"/>
      <c r="J153" s="70"/>
      <c r="K153" s="70"/>
      <c r="L153" s="70"/>
      <c r="M153" s="70"/>
    </row>
    <row r="154" spans="2:13" x14ac:dyDescent="0.25">
      <c r="B154" s="74"/>
      <c r="D154" s="70"/>
      <c r="E154" s="70"/>
      <c r="F154" s="70"/>
      <c r="G154" s="70"/>
      <c r="H154" s="70"/>
      <c r="I154" s="70"/>
      <c r="J154" s="70"/>
      <c r="K154" s="70"/>
      <c r="L154" s="70"/>
      <c r="M154" s="70"/>
    </row>
    <row r="155" spans="2:13" x14ac:dyDescent="0.25">
      <c r="B155" s="74"/>
      <c r="D155" s="70"/>
      <c r="E155" s="70"/>
      <c r="F155" s="70"/>
      <c r="G155" s="70"/>
      <c r="H155" s="70"/>
      <c r="I155" s="70"/>
      <c r="J155" s="70"/>
      <c r="K155" s="70"/>
      <c r="L155" s="70"/>
      <c r="M155" s="70"/>
    </row>
    <row r="156" spans="2:13" x14ac:dyDescent="0.25">
      <c r="B156" s="74"/>
      <c r="D156" s="70"/>
      <c r="E156" s="70"/>
      <c r="F156" s="70"/>
      <c r="G156" s="70"/>
      <c r="H156" s="70"/>
      <c r="I156" s="70"/>
      <c r="J156" s="70"/>
      <c r="K156" s="70"/>
      <c r="L156" s="70"/>
      <c r="M156" s="70"/>
    </row>
    <row r="157" spans="2:13" x14ac:dyDescent="0.25">
      <c r="B157" s="74"/>
      <c r="D157" s="70"/>
      <c r="E157" s="70"/>
      <c r="F157" s="70"/>
      <c r="G157" s="70"/>
      <c r="H157" s="70"/>
      <c r="I157" s="70"/>
      <c r="J157" s="70"/>
      <c r="K157" s="70"/>
      <c r="L157" s="70"/>
      <c r="M157" s="70"/>
    </row>
    <row r="158" spans="2:13" x14ac:dyDescent="0.25">
      <c r="B158" s="74"/>
      <c r="D158" s="70"/>
      <c r="E158" s="70"/>
      <c r="F158" s="70"/>
      <c r="G158" s="70"/>
      <c r="H158" s="70"/>
      <c r="I158" s="70"/>
      <c r="J158" s="70"/>
      <c r="K158" s="70"/>
      <c r="L158" s="70"/>
      <c r="M158" s="70"/>
    </row>
    <row r="159" spans="2:13" x14ac:dyDescent="0.25">
      <c r="B159" s="74"/>
      <c r="D159" s="70"/>
      <c r="E159" s="70"/>
      <c r="F159" s="70"/>
      <c r="G159" s="70"/>
      <c r="H159" s="70"/>
      <c r="I159" s="70"/>
      <c r="J159" s="70"/>
      <c r="K159" s="70"/>
      <c r="L159" s="70"/>
      <c r="M159" s="70"/>
    </row>
    <row r="160" spans="2:13" x14ac:dyDescent="0.25">
      <c r="B160" s="74"/>
      <c r="D160" s="70"/>
      <c r="E160" s="70"/>
      <c r="F160" s="70"/>
      <c r="G160" s="70"/>
      <c r="H160" s="70"/>
      <c r="I160" s="70"/>
      <c r="J160" s="70"/>
      <c r="K160" s="70"/>
      <c r="L160" s="70"/>
      <c r="M160" s="70"/>
    </row>
    <row r="161" spans="2:13" x14ac:dyDescent="0.25">
      <c r="B161" s="74"/>
      <c r="D161" s="70"/>
      <c r="E161" s="70"/>
      <c r="F161" s="70"/>
      <c r="G161" s="70"/>
      <c r="H161" s="70"/>
      <c r="I161" s="70"/>
      <c r="J161" s="70"/>
      <c r="K161" s="70"/>
      <c r="L161" s="70"/>
      <c r="M161" s="70"/>
    </row>
    <row r="162" spans="2:13" x14ac:dyDescent="0.25">
      <c r="B162" s="74"/>
      <c r="D162" s="70"/>
      <c r="E162" s="70"/>
      <c r="F162" s="70"/>
      <c r="G162" s="70"/>
      <c r="H162" s="70"/>
      <c r="I162" s="70"/>
      <c r="J162" s="70"/>
      <c r="K162" s="70"/>
      <c r="L162" s="70"/>
      <c r="M162" s="70"/>
    </row>
    <row r="163" spans="2:13" x14ac:dyDescent="0.25">
      <c r="B163" s="74"/>
      <c r="D163" s="70"/>
      <c r="E163" s="70"/>
      <c r="F163" s="70"/>
      <c r="G163" s="70"/>
      <c r="H163" s="70"/>
      <c r="I163" s="70"/>
      <c r="J163" s="70"/>
      <c r="K163" s="70"/>
      <c r="L163" s="70"/>
      <c r="M163" s="70"/>
    </row>
    <row r="164" spans="2:13" x14ac:dyDescent="0.25">
      <c r="B164" s="74"/>
      <c r="D164" s="70"/>
      <c r="E164" s="70"/>
      <c r="F164" s="70"/>
      <c r="G164" s="70"/>
      <c r="H164" s="70"/>
      <c r="I164" s="70"/>
      <c r="J164" s="70"/>
      <c r="K164" s="70"/>
      <c r="L164" s="70"/>
      <c r="M164" s="70"/>
    </row>
    <row r="165" spans="2:13" x14ac:dyDescent="0.25">
      <c r="B165" s="74"/>
      <c r="D165" s="70"/>
      <c r="E165" s="70"/>
      <c r="F165" s="70"/>
      <c r="G165" s="70"/>
      <c r="H165" s="70"/>
      <c r="I165" s="70"/>
      <c r="J165" s="70"/>
      <c r="K165" s="70"/>
      <c r="L165" s="70"/>
      <c r="M165" s="70"/>
    </row>
    <row r="166" spans="2:13" x14ac:dyDescent="0.25">
      <c r="B166" s="74"/>
      <c r="D166" s="70"/>
      <c r="E166" s="70"/>
      <c r="F166" s="70"/>
      <c r="G166" s="70"/>
      <c r="H166" s="70"/>
      <c r="I166" s="70"/>
      <c r="J166" s="70"/>
      <c r="K166" s="70"/>
      <c r="L166" s="70"/>
      <c r="M166" s="70"/>
    </row>
    <row r="167" spans="2:13" x14ac:dyDescent="0.25">
      <c r="B167" s="74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2:13" x14ac:dyDescent="0.25">
      <c r="B168" s="74"/>
      <c r="D168" s="70"/>
      <c r="E168" s="70"/>
      <c r="F168" s="70"/>
      <c r="G168" s="70"/>
      <c r="H168" s="70"/>
      <c r="I168" s="70"/>
      <c r="J168" s="70"/>
      <c r="K168" s="70"/>
      <c r="L168" s="70"/>
      <c r="M168" s="70"/>
    </row>
    <row r="169" spans="2:13" x14ac:dyDescent="0.25">
      <c r="B169" s="74"/>
      <c r="D169" s="70"/>
      <c r="E169" s="70"/>
      <c r="F169" s="70"/>
      <c r="G169" s="70"/>
      <c r="H169" s="70"/>
      <c r="I169" s="70"/>
      <c r="J169" s="70"/>
      <c r="K169" s="70"/>
      <c r="L169" s="70"/>
      <c r="M169" s="70"/>
    </row>
    <row r="170" spans="2:13" x14ac:dyDescent="0.25">
      <c r="B170" s="74"/>
    </row>
    <row r="171" spans="2:13" x14ac:dyDescent="0.25">
      <c r="B171" s="74"/>
    </row>
  </sheetData>
  <sheetProtection password="DF5A" sheet="1" objects="1" scenarios="1"/>
  <autoFilter ref="A6:M6">
    <filterColumn colId="3" showButton="0"/>
    <filterColumn colId="5" showButton="0"/>
    <filterColumn colId="7" showButton="0"/>
    <filterColumn colId="9" showButton="0"/>
    <filterColumn colId="11" showButton="0"/>
  </autoFilter>
  <mergeCells count="6">
    <mergeCell ref="J6:K6"/>
    <mergeCell ref="L6:M6"/>
    <mergeCell ref="D5:H5"/>
    <mergeCell ref="D6:E6"/>
    <mergeCell ref="F6:G6"/>
    <mergeCell ref="H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63"/>
  <sheetViews>
    <sheetView showGridLines="0" zoomScale="68" zoomScaleNormal="68" workbookViewId="0">
      <selection activeCell="B5" sqref="B5"/>
    </sheetView>
  </sheetViews>
  <sheetFormatPr defaultRowHeight="15" x14ac:dyDescent="0.25"/>
  <cols>
    <col min="1" max="1" width="7" customWidth="1"/>
    <col min="6" max="6" width="5.42578125" customWidth="1"/>
    <col min="7" max="7" width="18.140625" customWidth="1"/>
    <col min="8" max="12" width="13" customWidth="1"/>
    <col min="13" max="13" width="13.5703125" bestFit="1" customWidth="1"/>
    <col min="14" max="15" width="13" customWidth="1"/>
    <col min="16" max="16" width="5.28515625" customWidth="1"/>
    <col min="17" max="17" width="22.7109375" customWidth="1"/>
    <col min="18" max="18" width="11.42578125" customWidth="1"/>
    <col min="19" max="19" width="15" customWidth="1"/>
    <col min="20" max="21" width="17.28515625" customWidth="1"/>
    <col min="22" max="24" width="15" customWidth="1"/>
    <col min="25" max="25" width="11.42578125" customWidth="1"/>
  </cols>
  <sheetData>
    <row r="1" spans="1:26" ht="18.75" x14ac:dyDescent="0.25">
      <c r="A1" s="6" t="s">
        <v>37</v>
      </c>
    </row>
    <row r="2" spans="1:26" ht="18.75" x14ac:dyDescent="0.25">
      <c r="A2" s="7" t="s">
        <v>38</v>
      </c>
    </row>
    <row r="3" spans="1:26" x14ac:dyDescent="0.25">
      <c r="A3" s="27" t="s">
        <v>42</v>
      </c>
    </row>
    <row r="4" spans="1:26" ht="15.75" thickBot="1" x14ac:dyDescent="0.3">
      <c r="B4" s="4"/>
      <c r="C4" s="4"/>
      <c r="D4" s="4"/>
      <c r="E4" s="4"/>
    </row>
    <row r="5" spans="1:26" x14ac:dyDescent="0.25">
      <c r="B5" s="11" t="s">
        <v>83</v>
      </c>
      <c r="C5" s="12"/>
      <c r="D5" s="12"/>
      <c r="E5" s="13"/>
      <c r="G5" s="11" t="s">
        <v>80</v>
      </c>
      <c r="H5" s="12"/>
      <c r="I5" s="12"/>
      <c r="J5" s="68"/>
      <c r="K5" s="69"/>
      <c r="L5" s="69"/>
      <c r="M5" s="69"/>
      <c r="N5" s="13"/>
      <c r="S5" s="34" t="s">
        <v>84</v>
      </c>
      <c r="T5" s="35"/>
      <c r="U5" s="35"/>
      <c r="V5" s="35" t="s">
        <v>89</v>
      </c>
      <c r="W5" s="35"/>
      <c r="X5" s="36"/>
      <c r="Y5" s="52"/>
    </row>
    <row r="6" spans="1:26" ht="27" customHeight="1" x14ac:dyDescent="0.25">
      <c r="B6" s="447" t="s">
        <v>31</v>
      </c>
      <c r="C6" s="18" t="s">
        <v>0</v>
      </c>
      <c r="D6" s="18"/>
      <c r="E6" s="28"/>
      <c r="G6" s="443" t="s">
        <v>31</v>
      </c>
      <c r="H6" s="40" t="s">
        <v>1</v>
      </c>
      <c r="I6" s="40"/>
      <c r="J6" s="445" t="s">
        <v>81</v>
      </c>
      <c r="K6" s="445" t="s">
        <v>2</v>
      </c>
      <c r="L6" s="445" t="s">
        <v>82</v>
      </c>
      <c r="M6" s="445" t="s">
        <v>25</v>
      </c>
      <c r="N6" s="449" t="s">
        <v>36</v>
      </c>
      <c r="Q6" s="43"/>
      <c r="R6" s="43"/>
      <c r="S6" s="436" t="s">
        <v>86</v>
      </c>
      <c r="T6" s="438" t="s">
        <v>74</v>
      </c>
      <c r="U6" s="438" t="s">
        <v>93</v>
      </c>
      <c r="V6" s="428" t="s">
        <v>26</v>
      </c>
      <c r="W6" s="428" t="s">
        <v>27</v>
      </c>
      <c r="X6" s="430" t="s">
        <v>44</v>
      </c>
      <c r="Y6" s="54"/>
    </row>
    <row r="7" spans="1:26" ht="27" customHeight="1" thickBot="1" x14ac:dyDescent="0.3">
      <c r="B7" s="448"/>
      <c r="C7" s="14" t="s">
        <v>5</v>
      </c>
      <c r="D7" s="14" t="s">
        <v>6</v>
      </c>
      <c r="E7" s="29" t="s">
        <v>7</v>
      </c>
      <c r="G7" s="444"/>
      <c r="H7" s="39" t="s">
        <v>6</v>
      </c>
      <c r="I7" s="39" t="s">
        <v>7</v>
      </c>
      <c r="J7" s="446"/>
      <c r="K7" s="446"/>
      <c r="L7" s="446"/>
      <c r="M7" s="446"/>
      <c r="N7" s="450"/>
      <c r="S7" s="437"/>
      <c r="T7" s="439"/>
      <c r="U7" s="439"/>
      <c r="V7" s="429"/>
      <c r="W7" s="429"/>
      <c r="X7" s="431"/>
      <c r="Y7" s="54"/>
    </row>
    <row r="8" spans="1:26" x14ac:dyDescent="0.25">
      <c r="B8" s="25" t="s">
        <v>45</v>
      </c>
      <c r="C8" s="19">
        <v>1</v>
      </c>
      <c r="D8" s="19">
        <v>1</v>
      </c>
      <c r="E8" s="26">
        <v>1</v>
      </c>
      <c r="G8" s="25" t="s">
        <v>18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26">
        <v>1</v>
      </c>
      <c r="Q8" s="440" t="s">
        <v>0</v>
      </c>
      <c r="R8" s="55" t="s">
        <v>5</v>
      </c>
      <c r="S8" s="15">
        <v>1</v>
      </c>
      <c r="T8" s="44">
        <v>1</v>
      </c>
      <c r="U8" s="44">
        <v>1</v>
      </c>
      <c r="V8" s="44">
        <v>1</v>
      </c>
      <c r="W8" s="44">
        <v>1</v>
      </c>
      <c r="X8" s="45">
        <v>1</v>
      </c>
      <c r="Y8" s="53"/>
    </row>
    <row r="9" spans="1:26" x14ac:dyDescent="0.25">
      <c r="B9" s="20" t="s">
        <v>46</v>
      </c>
      <c r="C9" s="10">
        <v>2</v>
      </c>
      <c r="D9" s="10">
        <v>2</v>
      </c>
      <c r="E9" s="23">
        <v>2</v>
      </c>
      <c r="G9" s="20" t="s">
        <v>17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23">
        <v>2</v>
      </c>
      <c r="Q9" s="441"/>
      <c r="R9" s="56" t="s">
        <v>6</v>
      </c>
      <c r="S9" s="16">
        <v>1</v>
      </c>
      <c r="T9" s="42">
        <v>1</v>
      </c>
      <c r="U9" s="42">
        <v>1</v>
      </c>
      <c r="V9" s="42">
        <v>1</v>
      </c>
      <c r="W9" s="42">
        <v>1</v>
      </c>
      <c r="X9" s="46">
        <v>1</v>
      </c>
      <c r="Y9" s="53"/>
    </row>
    <row r="10" spans="1:26" x14ac:dyDescent="0.25">
      <c r="B10" s="20" t="s">
        <v>47</v>
      </c>
      <c r="C10" s="10">
        <v>4</v>
      </c>
      <c r="D10" s="10">
        <v>4</v>
      </c>
      <c r="E10" s="23">
        <v>4</v>
      </c>
      <c r="G10" s="20" t="s">
        <v>16</v>
      </c>
      <c r="H10" s="10">
        <v>4</v>
      </c>
      <c r="I10" s="10">
        <v>4</v>
      </c>
      <c r="J10" s="10">
        <v>4</v>
      </c>
      <c r="K10" s="10">
        <v>4</v>
      </c>
      <c r="L10" s="10">
        <v>4</v>
      </c>
      <c r="M10" s="10">
        <v>4</v>
      </c>
      <c r="N10" s="23">
        <v>4</v>
      </c>
      <c r="Q10" s="442"/>
      <c r="R10" s="56" t="s">
        <v>7</v>
      </c>
      <c r="S10" s="16">
        <v>1</v>
      </c>
      <c r="T10" s="42">
        <v>1</v>
      </c>
      <c r="U10" s="42">
        <v>1</v>
      </c>
      <c r="V10" s="42">
        <v>1</v>
      </c>
      <c r="W10" s="42">
        <v>1</v>
      </c>
      <c r="X10" s="46">
        <v>1</v>
      </c>
      <c r="Y10" s="53"/>
    </row>
    <row r="11" spans="1:26" x14ac:dyDescent="0.25">
      <c r="B11" s="20" t="s">
        <v>48</v>
      </c>
      <c r="C11" s="10">
        <v>7</v>
      </c>
      <c r="D11" s="10">
        <v>7</v>
      </c>
      <c r="E11" s="23">
        <v>7</v>
      </c>
      <c r="G11" s="20" t="s">
        <v>15</v>
      </c>
      <c r="H11" s="10">
        <v>7</v>
      </c>
      <c r="I11" s="10">
        <v>7</v>
      </c>
      <c r="J11" s="10">
        <v>7</v>
      </c>
      <c r="K11" s="10">
        <v>7</v>
      </c>
      <c r="L11" s="10">
        <v>7</v>
      </c>
      <c r="M11" s="10">
        <v>7</v>
      </c>
      <c r="N11" s="23">
        <v>7</v>
      </c>
      <c r="Q11" s="443" t="s">
        <v>1</v>
      </c>
      <c r="R11" s="56" t="s">
        <v>6</v>
      </c>
      <c r="S11" s="16">
        <v>1</v>
      </c>
      <c r="T11" s="42">
        <v>1</v>
      </c>
      <c r="U11" s="42">
        <v>1</v>
      </c>
      <c r="V11" s="42">
        <v>1</v>
      </c>
      <c r="W11" s="42">
        <v>1</v>
      </c>
      <c r="X11" s="46">
        <v>1</v>
      </c>
      <c r="Y11" s="53"/>
    </row>
    <row r="12" spans="1:26" ht="15" customHeight="1" thickBot="1" x14ac:dyDescent="0.3">
      <c r="B12" s="20" t="s">
        <v>49</v>
      </c>
      <c r="C12" s="10">
        <v>10</v>
      </c>
      <c r="D12" s="10">
        <v>10</v>
      </c>
      <c r="E12" s="23">
        <v>10</v>
      </c>
      <c r="G12" s="21" t="s">
        <v>14</v>
      </c>
      <c r="H12" s="22">
        <v>10</v>
      </c>
      <c r="I12" s="22">
        <v>10</v>
      </c>
      <c r="J12" s="22">
        <v>10</v>
      </c>
      <c r="K12" s="22">
        <v>10</v>
      </c>
      <c r="L12" s="22">
        <v>10</v>
      </c>
      <c r="M12" s="22">
        <v>10</v>
      </c>
      <c r="N12" s="24">
        <v>10</v>
      </c>
      <c r="Q12" s="443"/>
      <c r="R12" s="56" t="s">
        <v>7</v>
      </c>
      <c r="S12" s="16">
        <v>1</v>
      </c>
      <c r="T12" s="42">
        <v>1</v>
      </c>
      <c r="U12" s="42">
        <v>1</v>
      </c>
      <c r="V12" s="42">
        <v>1</v>
      </c>
      <c r="W12" s="42">
        <v>1</v>
      </c>
      <c r="X12" s="46">
        <v>1</v>
      </c>
      <c r="Y12" s="53"/>
    </row>
    <row r="13" spans="1:26" ht="25.5" customHeight="1" thickBot="1" x14ac:dyDescent="0.3">
      <c r="B13" s="20" t="s">
        <v>50</v>
      </c>
      <c r="C13" s="10">
        <v>2</v>
      </c>
      <c r="D13" s="10">
        <v>2</v>
      </c>
      <c r="E13" s="23">
        <v>2</v>
      </c>
      <c r="Q13" s="432" t="s">
        <v>81</v>
      </c>
      <c r="R13" s="433"/>
      <c r="S13" s="16">
        <v>1</v>
      </c>
      <c r="T13" s="42">
        <v>1</v>
      </c>
      <c r="U13" s="42">
        <v>1</v>
      </c>
      <c r="V13" s="42">
        <v>1</v>
      </c>
      <c r="W13" s="42">
        <v>1</v>
      </c>
      <c r="X13" s="46">
        <v>1</v>
      </c>
      <c r="Y13" s="53"/>
    </row>
    <row r="14" spans="1:26" ht="15" customHeight="1" x14ac:dyDescent="0.25">
      <c r="B14" s="20" t="s">
        <v>51</v>
      </c>
      <c r="C14" s="10">
        <v>4</v>
      </c>
      <c r="D14" s="10">
        <v>4</v>
      </c>
      <c r="E14" s="23">
        <v>4</v>
      </c>
      <c r="G14" s="57"/>
      <c r="H14" s="41" t="s">
        <v>79</v>
      </c>
      <c r="I14" s="5"/>
      <c r="J14" s="5"/>
      <c r="K14" s="41" t="s">
        <v>89</v>
      </c>
      <c r="L14" s="5"/>
      <c r="M14" s="65"/>
      <c r="Q14" s="432" t="s">
        <v>2</v>
      </c>
      <c r="R14" s="433"/>
      <c r="S14" s="16">
        <v>1</v>
      </c>
      <c r="T14" s="42">
        <v>1</v>
      </c>
      <c r="U14" s="42">
        <v>1</v>
      </c>
      <c r="V14" s="42">
        <v>1</v>
      </c>
      <c r="W14" s="42">
        <v>1</v>
      </c>
      <c r="X14" s="46">
        <v>1</v>
      </c>
      <c r="Y14" s="53"/>
      <c r="Z14" s="53"/>
    </row>
    <row r="15" spans="1:26" ht="25.5" customHeight="1" x14ac:dyDescent="0.25">
      <c r="B15" s="20" t="s">
        <v>52</v>
      </c>
      <c r="C15" s="10">
        <v>8</v>
      </c>
      <c r="D15" s="10">
        <v>8</v>
      </c>
      <c r="E15" s="23">
        <v>8</v>
      </c>
      <c r="G15" s="58" t="s">
        <v>31</v>
      </c>
      <c r="H15" s="38" t="s">
        <v>86</v>
      </c>
      <c r="I15" s="38" t="s">
        <v>74</v>
      </c>
      <c r="J15" s="38" t="s">
        <v>93</v>
      </c>
      <c r="K15" s="38" t="s">
        <v>26</v>
      </c>
      <c r="L15" s="38" t="s">
        <v>27</v>
      </c>
      <c r="M15" s="59" t="s">
        <v>44</v>
      </c>
      <c r="Q15" s="432" t="s">
        <v>82</v>
      </c>
      <c r="R15" s="433"/>
      <c r="S15" s="16">
        <v>0</v>
      </c>
      <c r="T15" s="42">
        <v>0</v>
      </c>
      <c r="U15" s="42">
        <v>0</v>
      </c>
      <c r="V15" s="42">
        <v>1</v>
      </c>
      <c r="W15" s="42">
        <v>1</v>
      </c>
      <c r="X15" s="46">
        <v>1</v>
      </c>
      <c r="Y15" s="53"/>
    </row>
    <row r="16" spans="1:26" x14ac:dyDescent="0.25">
      <c r="B16" s="20" t="s">
        <v>53</v>
      </c>
      <c r="C16" s="10">
        <v>14</v>
      </c>
      <c r="D16" s="10">
        <v>14</v>
      </c>
      <c r="E16" s="23">
        <v>14</v>
      </c>
      <c r="G16" s="25" t="s">
        <v>18</v>
      </c>
      <c r="H16" s="19">
        <v>1</v>
      </c>
      <c r="I16" s="19">
        <v>1</v>
      </c>
      <c r="J16" s="19">
        <v>1</v>
      </c>
      <c r="K16" s="19">
        <v>1</v>
      </c>
      <c r="L16" s="19">
        <v>1</v>
      </c>
      <c r="M16" s="26">
        <v>1</v>
      </c>
      <c r="Q16" s="432" t="s">
        <v>25</v>
      </c>
      <c r="R16" s="433"/>
      <c r="S16" s="16">
        <v>0</v>
      </c>
      <c r="T16" s="42">
        <v>0</v>
      </c>
      <c r="U16" s="42">
        <v>0</v>
      </c>
      <c r="V16" s="42">
        <v>1</v>
      </c>
      <c r="W16" s="42">
        <v>1</v>
      </c>
      <c r="X16" s="46">
        <v>1</v>
      </c>
    </row>
    <row r="17" spans="2:24" ht="15.75" thickBot="1" x14ac:dyDescent="0.3">
      <c r="B17" s="20" t="s">
        <v>54</v>
      </c>
      <c r="C17" s="10">
        <v>20</v>
      </c>
      <c r="D17" s="10">
        <v>20</v>
      </c>
      <c r="E17" s="23">
        <v>20</v>
      </c>
      <c r="G17" s="20" t="s">
        <v>17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23">
        <v>2</v>
      </c>
      <c r="Q17" s="434" t="s">
        <v>36</v>
      </c>
      <c r="R17" s="435"/>
      <c r="S17" s="17">
        <v>1</v>
      </c>
      <c r="T17" s="47">
        <v>1</v>
      </c>
      <c r="U17" s="47">
        <v>1</v>
      </c>
      <c r="V17" s="47">
        <v>1</v>
      </c>
      <c r="W17" s="47">
        <v>1</v>
      </c>
      <c r="X17" s="48">
        <v>1</v>
      </c>
    </row>
    <row r="18" spans="2:24" x14ac:dyDescent="0.25">
      <c r="B18" s="20" t="s">
        <v>55</v>
      </c>
      <c r="C18" s="10">
        <v>4</v>
      </c>
      <c r="D18" s="10">
        <v>4</v>
      </c>
      <c r="E18" s="23">
        <v>4</v>
      </c>
      <c r="G18" s="20" t="s">
        <v>16</v>
      </c>
      <c r="H18" s="10">
        <v>4</v>
      </c>
      <c r="I18" s="10">
        <v>4</v>
      </c>
      <c r="J18" s="10">
        <v>4</v>
      </c>
      <c r="K18" s="10">
        <v>4</v>
      </c>
      <c r="L18" s="10">
        <v>4</v>
      </c>
      <c r="M18" s="23">
        <v>4</v>
      </c>
    </row>
    <row r="19" spans="2:24" x14ac:dyDescent="0.25">
      <c r="B19" s="20" t="s">
        <v>56</v>
      </c>
      <c r="C19" s="10">
        <v>8</v>
      </c>
      <c r="D19" s="10">
        <v>8</v>
      </c>
      <c r="E19" s="23">
        <v>8</v>
      </c>
      <c r="G19" s="20" t="s">
        <v>15</v>
      </c>
      <c r="H19" s="10">
        <v>7</v>
      </c>
      <c r="I19" s="10">
        <v>7</v>
      </c>
      <c r="J19" s="10">
        <v>7</v>
      </c>
      <c r="K19" s="10">
        <v>7</v>
      </c>
      <c r="L19" s="10">
        <v>7</v>
      </c>
      <c r="M19" s="23">
        <v>7</v>
      </c>
    </row>
    <row r="20" spans="2:24" x14ac:dyDescent="0.25">
      <c r="B20" s="20" t="s">
        <v>57</v>
      </c>
      <c r="C20" s="10">
        <v>16</v>
      </c>
      <c r="D20" s="10">
        <v>16</v>
      </c>
      <c r="E20" s="23">
        <v>16</v>
      </c>
      <c r="G20" s="20" t="s">
        <v>14</v>
      </c>
      <c r="H20" s="10">
        <v>10</v>
      </c>
      <c r="I20" s="10">
        <v>10</v>
      </c>
      <c r="J20" s="10">
        <v>10</v>
      </c>
      <c r="K20" s="10">
        <v>10</v>
      </c>
      <c r="L20" s="10">
        <v>10</v>
      </c>
      <c r="M20" s="23">
        <v>10</v>
      </c>
    </row>
    <row r="21" spans="2:24" ht="30.75" thickBot="1" x14ac:dyDescent="0.3">
      <c r="B21" s="20" t="s">
        <v>58</v>
      </c>
      <c r="C21" s="10">
        <v>28</v>
      </c>
      <c r="D21" s="10">
        <v>28</v>
      </c>
      <c r="E21" s="23">
        <v>28</v>
      </c>
      <c r="G21" s="49" t="s">
        <v>91</v>
      </c>
      <c r="H21" s="50">
        <v>1</v>
      </c>
      <c r="I21" s="51">
        <v>1</v>
      </c>
      <c r="J21" s="51">
        <v>1</v>
      </c>
      <c r="K21" s="51">
        <v>0.03</v>
      </c>
      <c r="L21" s="51">
        <v>0.03</v>
      </c>
      <c r="M21" s="79">
        <v>0.04</v>
      </c>
    </row>
    <row r="22" spans="2:24" x14ac:dyDescent="0.25">
      <c r="B22" s="20" t="s">
        <v>59</v>
      </c>
      <c r="C22" s="10">
        <v>40</v>
      </c>
      <c r="D22" s="10">
        <v>40</v>
      </c>
      <c r="E22" s="23">
        <v>40</v>
      </c>
    </row>
    <row r="23" spans="2:24" x14ac:dyDescent="0.25">
      <c r="B23" s="20" t="s">
        <v>60</v>
      </c>
      <c r="C23" s="10">
        <v>7</v>
      </c>
      <c r="D23" s="10">
        <v>7</v>
      </c>
      <c r="E23" s="23">
        <v>7</v>
      </c>
    </row>
    <row r="24" spans="2:24" x14ac:dyDescent="0.25">
      <c r="B24" s="20" t="s">
        <v>61</v>
      </c>
      <c r="C24" s="10">
        <v>14</v>
      </c>
      <c r="D24" s="10">
        <v>14</v>
      </c>
      <c r="E24" s="23">
        <v>14</v>
      </c>
    </row>
    <row r="25" spans="2:24" x14ac:dyDescent="0.25">
      <c r="B25" s="20" t="s">
        <v>62</v>
      </c>
      <c r="C25" s="10">
        <v>28</v>
      </c>
      <c r="D25" s="10">
        <v>28</v>
      </c>
      <c r="E25" s="23">
        <v>28</v>
      </c>
    </row>
    <row r="26" spans="2:24" x14ac:dyDescent="0.25">
      <c r="B26" s="20" t="s">
        <v>63</v>
      </c>
      <c r="C26" s="10">
        <v>49</v>
      </c>
      <c r="D26" s="10">
        <v>49</v>
      </c>
      <c r="E26" s="23">
        <v>49</v>
      </c>
    </row>
    <row r="27" spans="2:24" x14ac:dyDescent="0.25">
      <c r="B27" s="20" t="s">
        <v>64</v>
      </c>
      <c r="C27" s="10">
        <v>70</v>
      </c>
      <c r="D27" s="10">
        <v>70</v>
      </c>
      <c r="E27" s="23">
        <v>70</v>
      </c>
    </row>
    <row r="28" spans="2:24" x14ac:dyDescent="0.25">
      <c r="B28" s="20" t="s">
        <v>65</v>
      </c>
      <c r="C28" s="10">
        <v>10</v>
      </c>
      <c r="D28" s="10">
        <v>10</v>
      </c>
      <c r="E28" s="23">
        <v>10</v>
      </c>
    </row>
    <row r="29" spans="2:24" x14ac:dyDescent="0.25">
      <c r="B29" s="20" t="s">
        <v>66</v>
      </c>
      <c r="C29" s="10">
        <v>20</v>
      </c>
      <c r="D29" s="10">
        <v>20</v>
      </c>
      <c r="E29" s="23">
        <v>20</v>
      </c>
    </row>
    <row r="30" spans="2:24" x14ac:dyDescent="0.25">
      <c r="B30" s="20" t="s">
        <v>67</v>
      </c>
      <c r="C30" s="10">
        <v>40</v>
      </c>
      <c r="D30" s="10">
        <v>40</v>
      </c>
      <c r="E30" s="23">
        <v>40</v>
      </c>
    </row>
    <row r="31" spans="2:24" x14ac:dyDescent="0.25">
      <c r="B31" s="20" t="s">
        <v>68</v>
      </c>
      <c r="C31" s="10">
        <v>70</v>
      </c>
      <c r="D31" s="10">
        <v>70</v>
      </c>
      <c r="E31" s="23">
        <v>70</v>
      </c>
    </row>
    <row r="32" spans="2:24" ht="15.75" thickBot="1" x14ac:dyDescent="0.3">
      <c r="B32" s="21" t="s">
        <v>69</v>
      </c>
      <c r="C32" s="22">
        <v>100</v>
      </c>
      <c r="D32" s="22">
        <v>100</v>
      </c>
      <c r="E32" s="24">
        <v>100</v>
      </c>
    </row>
    <row r="35" spans="2:3" ht="15.75" thickBot="1" x14ac:dyDescent="0.3"/>
    <row r="36" spans="2:3" x14ac:dyDescent="0.25">
      <c r="B36" s="426" t="s">
        <v>99</v>
      </c>
      <c r="C36" s="427"/>
    </row>
    <row r="37" spans="2:3" x14ac:dyDescent="0.25">
      <c r="B37" s="72" t="s">
        <v>92</v>
      </c>
      <c r="C37" s="73" t="s">
        <v>31</v>
      </c>
    </row>
    <row r="38" spans="2:3" x14ac:dyDescent="0.25">
      <c r="B38" s="25" t="s">
        <v>45</v>
      </c>
      <c r="C38" s="26">
        <v>1</v>
      </c>
    </row>
    <row r="39" spans="2:3" x14ac:dyDescent="0.25">
      <c r="B39" s="20" t="s">
        <v>46</v>
      </c>
      <c r="C39" s="23">
        <v>2</v>
      </c>
    </row>
    <row r="40" spans="2:3" x14ac:dyDescent="0.25">
      <c r="B40" s="20" t="s">
        <v>47</v>
      </c>
      <c r="C40" s="23">
        <v>4</v>
      </c>
    </row>
    <row r="41" spans="2:3" x14ac:dyDescent="0.25">
      <c r="B41" s="20" t="s">
        <v>48</v>
      </c>
      <c r="C41" s="23">
        <v>7</v>
      </c>
    </row>
    <row r="42" spans="2:3" x14ac:dyDescent="0.25">
      <c r="B42" s="20" t="s">
        <v>49</v>
      </c>
      <c r="C42" s="23">
        <v>10</v>
      </c>
    </row>
    <row r="43" spans="2:3" x14ac:dyDescent="0.25">
      <c r="B43" s="20" t="s">
        <v>50</v>
      </c>
      <c r="C43" s="23">
        <v>2</v>
      </c>
    </row>
    <row r="44" spans="2:3" x14ac:dyDescent="0.25">
      <c r="B44" s="20" t="s">
        <v>51</v>
      </c>
      <c r="C44" s="23">
        <v>4</v>
      </c>
    </row>
    <row r="45" spans="2:3" x14ac:dyDescent="0.25">
      <c r="B45" s="20" t="s">
        <v>52</v>
      </c>
      <c r="C45" s="23">
        <v>8</v>
      </c>
    </row>
    <row r="46" spans="2:3" x14ac:dyDescent="0.25">
      <c r="B46" s="20" t="s">
        <v>53</v>
      </c>
      <c r="C46" s="23">
        <v>14</v>
      </c>
    </row>
    <row r="47" spans="2:3" x14ac:dyDescent="0.25">
      <c r="B47" s="20" t="s">
        <v>54</v>
      </c>
      <c r="C47" s="23">
        <v>20</v>
      </c>
    </row>
    <row r="48" spans="2:3" x14ac:dyDescent="0.25">
      <c r="B48" s="20" t="s">
        <v>55</v>
      </c>
      <c r="C48" s="23">
        <v>4</v>
      </c>
    </row>
    <row r="49" spans="2:3" x14ac:dyDescent="0.25">
      <c r="B49" s="20" t="s">
        <v>56</v>
      </c>
      <c r="C49" s="23">
        <v>8</v>
      </c>
    </row>
    <row r="50" spans="2:3" x14ac:dyDescent="0.25">
      <c r="B50" s="20" t="s">
        <v>57</v>
      </c>
      <c r="C50" s="23">
        <v>16</v>
      </c>
    </row>
    <row r="51" spans="2:3" x14ac:dyDescent="0.25">
      <c r="B51" s="20" t="s">
        <v>58</v>
      </c>
      <c r="C51" s="23">
        <v>28</v>
      </c>
    </row>
    <row r="52" spans="2:3" x14ac:dyDescent="0.25">
      <c r="B52" s="20" t="s">
        <v>59</v>
      </c>
      <c r="C52" s="23">
        <v>40</v>
      </c>
    </row>
    <row r="53" spans="2:3" x14ac:dyDescent="0.25">
      <c r="B53" s="20" t="s">
        <v>60</v>
      </c>
      <c r="C53" s="23">
        <v>7</v>
      </c>
    </row>
    <row r="54" spans="2:3" x14ac:dyDescent="0.25">
      <c r="B54" s="20" t="s">
        <v>61</v>
      </c>
      <c r="C54" s="23">
        <v>14</v>
      </c>
    </row>
    <row r="55" spans="2:3" x14ac:dyDescent="0.25">
      <c r="B55" s="20" t="s">
        <v>62</v>
      </c>
      <c r="C55" s="23">
        <v>28</v>
      </c>
    </row>
    <row r="56" spans="2:3" x14ac:dyDescent="0.25">
      <c r="B56" s="20" t="s">
        <v>63</v>
      </c>
      <c r="C56" s="23">
        <v>49</v>
      </c>
    </row>
    <row r="57" spans="2:3" x14ac:dyDescent="0.25">
      <c r="B57" s="20" t="s">
        <v>64</v>
      </c>
      <c r="C57" s="23">
        <v>70</v>
      </c>
    </row>
    <row r="58" spans="2:3" x14ac:dyDescent="0.25">
      <c r="B58" s="20" t="s">
        <v>65</v>
      </c>
      <c r="C58" s="23">
        <v>10</v>
      </c>
    </row>
    <row r="59" spans="2:3" x14ac:dyDescent="0.25">
      <c r="B59" s="20" t="s">
        <v>66</v>
      </c>
      <c r="C59" s="23">
        <v>20</v>
      </c>
    </row>
    <row r="60" spans="2:3" x14ac:dyDescent="0.25">
      <c r="B60" s="20" t="s">
        <v>67</v>
      </c>
      <c r="C60" s="23">
        <v>40</v>
      </c>
    </row>
    <row r="61" spans="2:3" x14ac:dyDescent="0.25">
      <c r="B61" s="20" t="s">
        <v>68</v>
      </c>
      <c r="C61" s="23">
        <v>70</v>
      </c>
    </row>
    <row r="62" spans="2:3" ht="15.75" thickBot="1" x14ac:dyDescent="0.3">
      <c r="B62" s="21" t="s">
        <v>69</v>
      </c>
      <c r="C62" s="24">
        <v>100</v>
      </c>
    </row>
    <row r="63" spans="2:3" ht="15.75" thickBot="1" x14ac:dyDescent="0.3">
      <c r="B63" s="21" t="s">
        <v>102</v>
      </c>
      <c r="C63" s="24">
        <v>0</v>
      </c>
    </row>
  </sheetData>
  <sheetProtection password="DF5A" sheet="1" objects="1" scenarios="1"/>
  <mergeCells count="21">
    <mergeCell ref="B6:B7"/>
    <mergeCell ref="N6:N7"/>
    <mergeCell ref="L6:L7"/>
    <mergeCell ref="M6:M7"/>
    <mergeCell ref="J6:J7"/>
    <mergeCell ref="B36:C36"/>
    <mergeCell ref="W6:W7"/>
    <mergeCell ref="X6:X7"/>
    <mergeCell ref="V6:V7"/>
    <mergeCell ref="Q13:R13"/>
    <mergeCell ref="Q17:R17"/>
    <mergeCell ref="S6:S7"/>
    <mergeCell ref="T6:T7"/>
    <mergeCell ref="Q14:R14"/>
    <mergeCell ref="Q15:R15"/>
    <mergeCell ref="Q16:R16"/>
    <mergeCell ref="Q8:Q10"/>
    <mergeCell ref="Q11:Q12"/>
    <mergeCell ref="U6:U7"/>
    <mergeCell ref="G6:G7"/>
    <mergeCell ref="K6:K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21"/>
  <sheetViews>
    <sheetView showGridLines="0" zoomScale="90" zoomScaleNormal="90" workbookViewId="0">
      <selection activeCell="D19" sqref="D19"/>
    </sheetView>
  </sheetViews>
  <sheetFormatPr defaultRowHeight="15" x14ac:dyDescent="0.25"/>
  <cols>
    <col min="3" max="3" width="27.28515625" bestFit="1" customWidth="1"/>
    <col min="4" max="4" width="11.140625" customWidth="1"/>
  </cols>
  <sheetData>
    <row r="1" spans="1:6" ht="18.75" x14ac:dyDescent="0.25">
      <c r="A1" s="6" t="s">
        <v>37</v>
      </c>
    </row>
    <row r="2" spans="1:6" ht="18.75" x14ac:dyDescent="0.25">
      <c r="A2" s="7" t="s">
        <v>38</v>
      </c>
    </row>
    <row r="3" spans="1:6" x14ac:dyDescent="0.25">
      <c r="A3" s="27" t="s">
        <v>70</v>
      </c>
    </row>
    <row r="4" spans="1:6" x14ac:dyDescent="0.25">
      <c r="A4" s="27"/>
    </row>
    <row r="5" spans="1:6" x14ac:dyDescent="0.25">
      <c r="A5" s="27"/>
    </row>
    <row r="6" spans="1:6" x14ac:dyDescent="0.25">
      <c r="A6" s="27"/>
      <c r="C6" s="3" t="s">
        <v>77</v>
      </c>
      <c r="D6" s="37">
        <v>2469</v>
      </c>
      <c r="F6" s="37"/>
    </row>
    <row r="7" spans="1:6" x14ac:dyDescent="0.25">
      <c r="D7" s="70"/>
    </row>
    <row r="8" spans="1:6" ht="15.75" thickBot="1" x14ac:dyDescent="0.3"/>
    <row r="9" spans="1:6" ht="15.75" thickBot="1" x14ac:dyDescent="0.3">
      <c r="C9" s="30" t="s">
        <v>76</v>
      </c>
      <c r="D9" s="31"/>
    </row>
    <row r="10" spans="1:6" x14ac:dyDescent="0.25">
      <c r="C10" s="15" t="s">
        <v>19</v>
      </c>
      <c r="D10" s="76">
        <v>0.26</v>
      </c>
    </row>
    <row r="11" spans="1:6" x14ac:dyDescent="0.25">
      <c r="C11" s="16" t="s">
        <v>20</v>
      </c>
      <c r="D11" s="77">
        <v>0.13</v>
      </c>
    </row>
    <row r="12" spans="1:6" x14ac:dyDescent="0.25">
      <c r="C12" s="16" t="s">
        <v>21</v>
      </c>
      <c r="D12" s="77">
        <v>0.06</v>
      </c>
    </row>
    <row r="13" spans="1:6" x14ac:dyDescent="0.25">
      <c r="C13" s="16" t="s">
        <v>22</v>
      </c>
      <c r="D13" s="77">
        <v>0.26</v>
      </c>
    </row>
    <row r="14" spans="1:6" x14ac:dyDescent="0.25">
      <c r="C14" s="16" t="s">
        <v>23</v>
      </c>
      <c r="D14" s="77">
        <v>0.04</v>
      </c>
    </row>
    <row r="15" spans="1:6" x14ac:dyDescent="0.25">
      <c r="C15" s="16" t="s">
        <v>24</v>
      </c>
      <c r="D15" s="77">
        <v>0.01</v>
      </c>
    </row>
    <row r="16" spans="1:6" x14ac:dyDescent="0.25">
      <c r="C16" s="16" t="s">
        <v>2</v>
      </c>
      <c r="D16" s="77">
        <v>0.12</v>
      </c>
    </row>
    <row r="17" spans="3:4" x14ac:dyDescent="0.25">
      <c r="C17" s="16" t="s">
        <v>11</v>
      </c>
      <c r="D17" s="77">
        <v>0.03</v>
      </c>
    </row>
    <row r="18" spans="3:4" x14ac:dyDescent="0.25">
      <c r="C18" s="16" t="s">
        <v>25</v>
      </c>
      <c r="D18" s="77">
        <v>7.0000000000000007E-2</v>
      </c>
    </row>
    <row r="19" spans="3:4" ht="15.75" thickBot="1" x14ac:dyDescent="0.3">
      <c r="C19" s="17" t="s">
        <v>10</v>
      </c>
      <c r="D19" s="78">
        <v>0.02</v>
      </c>
    </row>
    <row r="20" spans="3:4" x14ac:dyDescent="0.25">
      <c r="D20" s="75"/>
    </row>
    <row r="21" spans="3:4" x14ac:dyDescent="0.25">
      <c r="D21" s="75"/>
    </row>
  </sheetData>
  <sheetProtection password="DF5A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1ADF9C5D6C6E46A58FA5951619EF9B" ma:contentTypeVersion="0" ma:contentTypeDescription="Create a new document." ma:contentTypeScope="" ma:versionID="bab257a7e150ca0bbcb47d2415a787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F6588-D793-4E95-ABEF-2B9291C9A7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18149-E29B-4611-A0CE-334A6CC55E88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FDA8DA0-3ED1-4EF2-A023-89947A95A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Quality Information</vt:lpstr>
      <vt:lpstr>Summary</vt:lpstr>
      <vt:lpstr>Detail Sheet</vt:lpstr>
      <vt:lpstr>Cumulative Cost chart data</vt:lpstr>
      <vt:lpstr>example Cumulative Cost data</vt:lpstr>
      <vt:lpstr>cost benefit band data</vt:lpstr>
      <vt:lpstr>Conversion Tables</vt:lpstr>
      <vt:lpstr>Weighting Scale</vt:lpstr>
      <vt:lpstr>Benefit Chart</vt:lpstr>
      <vt:lpstr>Project Distribution Chart</vt:lpstr>
      <vt:lpstr>Proj Distrib Chart per Service</vt:lpstr>
      <vt:lpstr>Cumulative Capex</vt:lpstr>
      <vt:lpstr>Max_Point</vt:lpstr>
      <vt:lpstr>'Detail Sheet'!Print_Area</vt:lpstr>
      <vt:lpstr>Summary!Print_Area</vt:lpstr>
      <vt:lpstr>Summary!Print_Titles</vt:lpstr>
    </vt:vector>
  </TitlesOfParts>
  <Company>CH2M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fleberre</dc:creator>
  <cp:lastModifiedBy>Amann, Ron</cp:lastModifiedBy>
  <cp:lastPrinted>2014-02-13T19:36:37Z</cp:lastPrinted>
  <dcterms:created xsi:type="dcterms:W3CDTF">2013-03-11T19:18:38Z</dcterms:created>
  <dcterms:modified xsi:type="dcterms:W3CDTF">2015-07-09T20:51:01Z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0x010100FA1ADF9C5D6C6E46A58FA5951619EF9B</vt:lpwstr>
  </property>
</Properties>
</file>